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nhboe-my.sharepoint.com/personal/denised_new-haven_k12_ct_us/Documents/FY2021 SCHOOL READINESS/COUNCIL/COUNCIL Agendas, Minutes, SR Director Report/"/>
    </mc:Choice>
  </mc:AlternateContent>
  <bookViews>
    <workbookView xWindow="-120" yWindow="-120" windowWidth="20736" windowHeight="11160" activeTab="1"/>
  </bookViews>
  <sheets>
    <sheet name="Recs, requests, FY21 funded amt" sheetId="1" r:id="rId1"/>
    <sheet name="Priorities" sheetId="2" r:id="rId2"/>
  </sheets>
  <definedNames>
    <definedName name="_xlnm.Print_Area" localSheetId="1">Priorities!$A$1:$B$33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84" i="1" l="1"/>
  <c r="AD83" i="1"/>
  <c r="AC83" i="1"/>
  <c r="AD82" i="1"/>
  <c r="AC82" i="1"/>
  <c r="AD81" i="1"/>
  <c r="AC81" i="1"/>
  <c r="AD80" i="1"/>
  <c r="AC80" i="1"/>
  <c r="AD79" i="1"/>
  <c r="AC79" i="1"/>
  <c r="AD78" i="1"/>
  <c r="AC78" i="1"/>
  <c r="AD77" i="1"/>
  <c r="AE77" i="1" s="1"/>
  <c r="AC77" i="1"/>
  <c r="AD76" i="1"/>
  <c r="AC76" i="1"/>
  <c r="AD75" i="1"/>
  <c r="AC75" i="1"/>
  <c r="AD74" i="1"/>
  <c r="AC74" i="1"/>
  <c r="AD73" i="1"/>
  <c r="AC73" i="1"/>
  <c r="AD72" i="1"/>
  <c r="AC72" i="1"/>
  <c r="AD71" i="1"/>
  <c r="AC71" i="1"/>
  <c r="AD70" i="1"/>
  <c r="AC70" i="1"/>
  <c r="AD69" i="1"/>
  <c r="AE69" i="1" s="1"/>
  <c r="AC69" i="1"/>
  <c r="AD68" i="1"/>
  <c r="AC68" i="1"/>
  <c r="AD67" i="1"/>
  <c r="AE67" i="1" s="1"/>
  <c r="AC67" i="1"/>
  <c r="AD66" i="1"/>
  <c r="AC66" i="1"/>
  <c r="AD65" i="1"/>
  <c r="AE64" i="1" s="1"/>
  <c r="AC65" i="1"/>
  <c r="AD64" i="1"/>
  <c r="AC64" i="1"/>
  <c r="AD63" i="1"/>
  <c r="AC63" i="1"/>
  <c r="AD62" i="1"/>
  <c r="AC62" i="1"/>
  <c r="AD61" i="1"/>
  <c r="AC61" i="1"/>
  <c r="AD60" i="1"/>
  <c r="AC60" i="1"/>
  <c r="AD59" i="1"/>
  <c r="AE58" i="1" s="1"/>
  <c r="AC59" i="1"/>
  <c r="AD58" i="1"/>
  <c r="AC58" i="1"/>
  <c r="AD57" i="1"/>
  <c r="AC57" i="1"/>
  <c r="AD56" i="1"/>
  <c r="AC56" i="1"/>
  <c r="AD55" i="1"/>
  <c r="AC55" i="1"/>
  <c r="AD54" i="1"/>
  <c r="AC54" i="1"/>
  <c r="AD53" i="1"/>
  <c r="AC53" i="1"/>
  <c r="AD52" i="1"/>
  <c r="AC52" i="1"/>
  <c r="AD51" i="1"/>
  <c r="AC51" i="1"/>
  <c r="AE47" i="1"/>
  <c r="AD47" i="1"/>
  <c r="AC47" i="1"/>
  <c r="T47" i="1"/>
  <c r="R47" i="1"/>
  <c r="P47" i="1"/>
  <c r="N47" i="1"/>
  <c r="H47" i="1"/>
  <c r="F47" i="1"/>
  <c r="D47" i="1"/>
  <c r="B47" i="1"/>
  <c r="AG46" i="1"/>
  <c r="AG45" i="1"/>
  <c r="AF45" i="1"/>
  <c r="AG44" i="1"/>
  <c r="AF44" i="1"/>
  <c r="AB44" i="1"/>
  <c r="AA44" i="1"/>
  <c r="Z44" i="1"/>
  <c r="W44" i="1"/>
  <c r="V44" i="1"/>
  <c r="O44" i="1"/>
  <c r="K44" i="1"/>
  <c r="J44" i="1"/>
  <c r="C44" i="1"/>
  <c r="AG43" i="1"/>
  <c r="AF43" i="1"/>
  <c r="V43" i="1"/>
  <c r="U43" i="1"/>
  <c r="S43" i="1"/>
  <c r="Q43" i="1"/>
  <c r="O43" i="1"/>
  <c r="J43" i="1"/>
  <c r="I43" i="1"/>
  <c r="G43" i="1"/>
  <c r="E43" i="1"/>
  <c r="C43" i="1"/>
  <c r="AG42" i="1"/>
  <c r="AF42" i="1"/>
  <c r="V42" i="1"/>
  <c r="U42" i="1"/>
  <c r="S42" i="1"/>
  <c r="Q42" i="1"/>
  <c r="O42" i="1"/>
  <c r="W42" i="1" s="1"/>
  <c r="J42" i="1"/>
  <c r="I42" i="1"/>
  <c r="G42" i="1"/>
  <c r="E42" i="1"/>
  <c r="C42" i="1"/>
  <c r="AG41" i="1"/>
  <c r="AF41" i="1"/>
  <c r="V41" i="1"/>
  <c r="U41" i="1"/>
  <c r="S41" i="1"/>
  <c r="Q41" i="1"/>
  <c r="O41" i="1"/>
  <c r="J41" i="1"/>
  <c r="I41" i="1"/>
  <c r="G41" i="1"/>
  <c r="E41" i="1"/>
  <c r="C41" i="1"/>
  <c r="AG40" i="1"/>
  <c r="AF40" i="1"/>
  <c r="V40" i="1"/>
  <c r="U40" i="1"/>
  <c r="S40" i="1"/>
  <c r="Q40" i="1"/>
  <c r="O40" i="1"/>
  <c r="W40" i="1" s="1"/>
  <c r="J40" i="1"/>
  <c r="I40" i="1"/>
  <c r="G40" i="1"/>
  <c r="E40" i="1"/>
  <c r="C40" i="1"/>
  <c r="AG39" i="1"/>
  <c r="AH39" i="1" s="1"/>
  <c r="AF39" i="1"/>
  <c r="V39" i="1"/>
  <c r="U39" i="1"/>
  <c r="S39" i="1"/>
  <c r="Q39" i="1"/>
  <c r="O39" i="1"/>
  <c r="W39" i="1" s="1"/>
  <c r="X39" i="1" s="1"/>
  <c r="J39" i="1"/>
  <c r="I39" i="1"/>
  <c r="G39" i="1"/>
  <c r="E39" i="1"/>
  <c r="K39" i="1" s="1"/>
  <c r="C39" i="1"/>
  <c r="AG38" i="1"/>
  <c r="AF38" i="1"/>
  <c r="V38" i="1"/>
  <c r="U38" i="1"/>
  <c r="S38" i="1"/>
  <c r="Q38" i="1"/>
  <c r="O38" i="1"/>
  <c r="J38" i="1"/>
  <c r="I38" i="1"/>
  <c r="G38" i="1"/>
  <c r="E38" i="1"/>
  <c r="K38" i="1" s="1"/>
  <c r="C38" i="1"/>
  <c r="AG37" i="1"/>
  <c r="AF37" i="1"/>
  <c r="V37" i="1"/>
  <c r="U37" i="1"/>
  <c r="S37" i="1"/>
  <c r="Q37" i="1"/>
  <c r="W37" i="1" s="1"/>
  <c r="O37" i="1"/>
  <c r="J37" i="1"/>
  <c r="I37" i="1"/>
  <c r="G37" i="1"/>
  <c r="E37" i="1"/>
  <c r="C37" i="1"/>
  <c r="K37" i="1" s="1"/>
  <c r="AG36" i="1"/>
  <c r="AF36" i="1"/>
  <c r="V36" i="1"/>
  <c r="U36" i="1"/>
  <c r="S36" i="1"/>
  <c r="Q36" i="1"/>
  <c r="O36" i="1"/>
  <c r="W36" i="1" s="1"/>
  <c r="J36" i="1"/>
  <c r="I36" i="1"/>
  <c r="G36" i="1"/>
  <c r="E36" i="1"/>
  <c r="C36" i="1"/>
  <c r="AG35" i="1"/>
  <c r="AF35" i="1"/>
  <c r="V35" i="1"/>
  <c r="U35" i="1"/>
  <c r="S35" i="1"/>
  <c r="Q35" i="1"/>
  <c r="O35" i="1"/>
  <c r="J35" i="1"/>
  <c r="I35" i="1"/>
  <c r="G35" i="1"/>
  <c r="E35" i="1"/>
  <c r="C35" i="1"/>
  <c r="AG34" i="1"/>
  <c r="AF34" i="1"/>
  <c r="V34" i="1"/>
  <c r="U34" i="1"/>
  <c r="S34" i="1"/>
  <c r="Q34" i="1"/>
  <c r="O34" i="1"/>
  <c r="J34" i="1"/>
  <c r="I34" i="1"/>
  <c r="G34" i="1"/>
  <c r="E34" i="1"/>
  <c r="K34" i="1" s="1"/>
  <c r="C34" i="1"/>
  <c r="AG33" i="1"/>
  <c r="AF33" i="1"/>
  <c r="V33" i="1"/>
  <c r="U33" i="1"/>
  <c r="S33" i="1"/>
  <c r="Q33" i="1"/>
  <c r="W33" i="1" s="1"/>
  <c r="O33" i="1"/>
  <c r="J33" i="1"/>
  <c r="I33" i="1"/>
  <c r="G33" i="1"/>
  <c r="E33" i="1"/>
  <c r="C33" i="1"/>
  <c r="K33" i="1" s="1"/>
  <c r="AG32" i="1"/>
  <c r="AH31" i="1" s="1"/>
  <c r="AF32" i="1"/>
  <c r="V32" i="1"/>
  <c r="U32" i="1"/>
  <c r="S32" i="1"/>
  <c r="Q32" i="1"/>
  <c r="O32" i="1"/>
  <c r="W32" i="1" s="1"/>
  <c r="J32" i="1"/>
  <c r="I32" i="1"/>
  <c r="G32" i="1"/>
  <c r="E32" i="1"/>
  <c r="C32" i="1"/>
  <c r="AG31" i="1"/>
  <c r="AF31" i="1"/>
  <c r="V31" i="1"/>
  <c r="U31" i="1"/>
  <c r="S31" i="1"/>
  <c r="Q31" i="1"/>
  <c r="O31" i="1"/>
  <c r="W31" i="1" s="1"/>
  <c r="J31" i="1"/>
  <c r="I31" i="1"/>
  <c r="G31" i="1"/>
  <c r="E31" i="1"/>
  <c r="C31" i="1"/>
  <c r="AG30" i="1"/>
  <c r="AF30" i="1"/>
  <c r="V30" i="1"/>
  <c r="U30" i="1"/>
  <c r="S30" i="1"/>
  <c r="Q30" i="1"/>
  <c r="O30" i="1"/>
  <c r="W30" i="1" s="1"/>
  <c r="J30" i="1"/>
  <c r="I30" i="1"/>
  <c r="G30" i="1"/>
  <c r="E30" i="1"/>
  <c r="C30" i="1"/>
  <c r="AG29" i="1"/>
  <c r="AH29" i="1" s="1"/>
  <c r="AF29" i="1"/>
  <c r="V29" i="1"/>
  <c r="U29" i="1"/>
  <c r="Q29" i="1"/>
  <c r="O29" i="1"/>
  <c r="J29" i="1"/>
  <c r="I29" i="1"/>
  <c r="E29" i="1"/>
  <c r="C29" i="1"/>
  <c r="AG28" i="1"/>
  <c r="AF28" i="1"/>
  <c r="V28" i="1"/>
  <c r="U28" i="1"/>
  <c r="S28" i="1"/>
  <c r="Q28" i="1"/>
  <c r="O28" i="1"/>
  <c r="J28" i="1"/>
  <c r="I28" i="1"/>
  <c r="G28" i="1"/>
  <c r="E28" i="1"/>
  <c r="C28" i="1"/>
  <c r="K28" i="1" s="1"/>
  <c r="AG27" i="1"/>
  <c r="AF27" i="1"/>
  <c r="V27" i="1"/>
  <c r="U27" i="1"/>
  <c r="S27" i="1"/>
  <c r="Q27" i="1"/>
  <c r="O27" i="1"/>
  <c r="W27" i="1" s="1"/>
  <c r="J27" i="1"/>
  <c r="I27" i="1"/>
  <c r="G27" i="1"/>
  <c r="E27" i="1"/>
  <c r="C27" i="1"/>
  <c r="K27" i="1" s="1"/>
  <c r="AG26" i="1"/>
  <c r="AF26" i="1"/>
  <c r="V26" i="1"/>
  <c r="U26" i="1"/>
  <c r="S26" i="1"/>
  <c r="Q26" i="1"/>
  <c r="O26" i="1"/>
  <c r="W26" i="1" s="1"/>
  <c r="X26" i="1" s="1"/>
  <c r="J26" i="1"/>
  <c r="I26" i="1"/>
  <c r="G26" i="1"/>
  <c r="E26" i="1"/>
  <c r="C26" i="1"/>
  <c r="AG25" i="1"/>
  <c r="AF25" i="1"/>
  <c r="V25" i="1"/>
  <c r="U25" i="1"/>
  <c r="S25" i="1"/>
  <c r="Q25" i="1"/>
  <c r="O25" i="1"/>
  <c r="J25" i="1"/>
  <c r="I25" i="1"/>
  <c r="G25" i="1"/>
  <c r="E25" i="1"/>
  <c r="C25" i="1"/>
  <c r="AG24" i="1"/>
  <c r="AF24" i="1"/>
  <c r="V24" i="1"/>
  <c r="U24" i="1"/>
  <c r="S24" i="1"/>
  <c r="Q24" i="1"/>
  <c r="O24" i="1"/>
  <c r="J24" i="1"/>
  <c r="I24" i="1"/>
  <c r="G24" i="1"/>
  <c r="E24" i="1"/>
  <c r="C24" i="1"/>
  <c r="AG23" i="1"/>
  <c r="AF23" i="1"/>
  <c r="V23" i="1"/>
  <c r="U23" i="1"/>
  <c r="S23" i="1"/>
  <c r="Q23" i="1"/>
  <c r="O23" i="1"/>
  <c r="J23" i="1"/>
  <c r="I23" i="1"/>
  <c r="G23" i="1"/>
  <c r="E23" i="1"/>
  <c r="C23" i="1"/>
  <c r="AG22" i="1"/>
  <c r="AF22" i="1"/>
  <c r="V22" i="1"/>
  <c r="U22" i="1"/>
  <c r="S22" i="1"/>
  <c r="Q22" i="1"/>
  <c r="O22" i="1"/>
  <c r="J22" i="1"/>
  <c r="I22" i="1"/>
  <c r="G22" i="1"/>
  <c r="E22" i="1"/>
  <c r="C22" i="1"/>
  <c r="AG21" i="1"/>
  <c r="AF21" i="1"/>
  <c r="V21" i="1"/>
  <c r="U21" i="1"/>
  <c r="S21" i="1"/>
  <c r="Q21" i="1"/>
  <c r="O21" i="1"/>
  <c r="J21" i="1"/>
  <c r="I21" i="1"/>
  <c r="G21" i="1"/>
  <c r="E21" i="1"/>
  <c r="C21" i="1"/>
  <c r="AG20" i="1"/>
  <c r="AH20" i="1" s="1"/>
  <c r="AF20" i="1"/>
  <c r="V20" i="1"/>
  <c r="U20" i="1"/>
  <c r="S20" i="1"/>
  <c r="Q20" i="1"/>
  <c r="O20" i="1"/>
  <c r="J20" i="1"/>
  <c r="I20" i="1"/>
  <c r="K20" i="1" s="1"/>
  <c r="G20" i="1"/>
  <c r="E20" i="1"/>
  <c r="C20" i="1"/>
  <c r="AG19" i="1"/>
  <c r="AF19" i="1"/>
  <c r="V19" i="1"/>
  <c r="U19" i="1"/>
  <c r="S19" i="1"/>
  <c r="Q19" i="1"/>
  <c r="O19" i="1"/>
  <c r="J19" i="1"/>
  <c r="I19" i="1"/>
  <c r="G19" i="1"/>
  <c r="E19" i="1"/>
  <c r="C19" i="1"/>
  <c r="AG18" i="1"/>
  <c r="AF18" i="1"/>
  <c r="V18" i="1"/>
  <c r="U18" i="1"/>
  <c r="S18" i="1"/>
  <c r="Q18" i="1"/>
  <c r="O18" i="1"/>
  <c r="J18" i="1"/>
  <c r="I18" i="1"/>
  <c r="G18" i="1"/>
  <c r="E18" i="1"/>
  <c r="C18" i="1"/>
  <c r="AG17" i="1"/>
  <c r="AF17" i="1"/>
  <c r="V17" i="1"/>
  <c r="U17" i="1"/>
  <c r="S17" i="1"/>
  <c r="Q17" i="1"/>
  <c r="O17" i="1"/>
  <c r="J17" i="1"/>
  <c r="I17" i="1"/>
  <c r="G17" i="1"/>
  <c r="E17" i="1"/>
  <c r="C17" i="1"/>
  <c r="K17" i="1" s="1"/>
  <c r="AG16" i="1"/>
  <c r="AF16" i="1"/>
  <c r="V16" i="1"/>
  <c r="U16" i="1"/>
  <c r="S16" i="1"/>
  <c r="Q16" i="1"/>
  <c r="O16" i="1"/>
  <c r="W16" i="1" s="1"/>
  <c r="J16" i="1"/>
  <c r="I16" i="1"/>
  <c r="G16" i="1"/>
  <c r="E16" i="1"/>
  <c r="C16" i="1"/>
  <c r="AG15" i="1"/>
  <c r="AF15" i="1"/>
  <c r="V15" i="1"/>
  <c r="U15" i="1"/>
  <c r="S15" i="1"/>
  <c r="Q15" i="1"/>
  <c r="O15" i="1"/>
  <c r="J15" i="1"/>
  <c r="I15" i="1"/>
  <c r="G15" i="1"/>
  <c r="E15" i="1"/>
  <c r="K15" i="1" s="1"/>
  <c r="C15" i="1"/>
  <c r="AG14" i="1"/>
  <c r="AH14" i="1" s="1"/>
  <c r="AF14" i="1"/>
  <c r="V14" i="1"/>
  <c r="U14" i="1"/>
  <c r="S14" i="1"/>
  <c r="Q14" i="1"/>
  <c r="O14" i="1"/>
  <c r="J14" i="1"/>
  <c r="I14" i="1"/>
  <c r="G14" i="1"/>
  <c r="E14" i="1"/>
  <c r="C14" i="1"/>
  <c r="AG13" i="1"/>
  <c r="AF13" i="1"/>
  <c r="V13" i="1"/>
  <c r="U13" i="1"/>
  <c r="S13" i="1"/>
  <c r="Q13" i="1"/>
  <c r="O13" i="1"/>
  <c r="W13" i="1" s="1"/>
  <c r="J13" i="1"/>
  <c r="I13" i="1"/>
  <c r="G13" i="1"/>
  <c r="E13" i="1"/>
  <c r="C13" i="1"/>
  <c r="AG12" i="1"/>
  <c r="AF12" i="1"/>
  <c r="V12" i="1"/>
  <c r="V47" i="1" s="1"/>
  <c r="U12" i="1"/>
  <c r="S12" i="1"/>
  <c r="Q12" i="1"/>
  <c r="O12" i="1"/>
  <c r="W12" i="1" s="1"/>
  <c r="J12" i="1"/>
  <c r="I12" i="1"/>
  <c r="G12" i="1"/>
  <c r="E12" i="1"/>
  <c r="E47" i="1" s="1"/>
  <c r="C12" i="1"/>
  <c r="AD9" i="1"/>
  <c r="AC9" i="1"/>
  <c r="AC85" i="1" l="1"/>
  <c r="G47" i="1"/>
  <c r="Q47" i="1"/>
  <c r="AF47" i="1"/>
  <c r="W19" i="1"/>
  <c r="K21" i="1"/>
  <c r="K22" i="1"/>
  <c r="L20" i="1" s="1"/>
  <c r="K23" i="1"/>
  <c r="K24" i="1"/>
  <c r="K25" i="1"/>
  <c r="K26" i="1"/>
  <c r="L26" i="1" s="1"/>
  <c r="K32" i="1"/>
  <c r="W34" i="1"/>
  <c r="X31" i="1" s="1"/>
  <c r="K35" i="1"/>
  <c r="K36" i="1"/>
  <c r="W38" i="1"/>
  <c r="K42" i="1"/>
  <c r="W43" i="1"/>
  <c r="AD85" i="1"/>
  <c r="AD87" i="1" s="1"/>
  <c r="S47" i="1"/>
  <c r="AG47" i="1"/>
  <c r="AG49" i="1" s="1"/>
  <c r="I47" i="1"/>
  <c r="K16" i="1"/>
  <c r="K18" i="1"/>
  <c r="K19" i="1"/>
  <c r="W20" i="1"/>
  <c r="W21" i="1"/>
  <c r="W22" i="1"/>
  <c r="W23" i="1"/>
  <c r="W24" i="1"/>
  <c r="W25" i="1"/>
  <c r="K29" i="1"/>
  <c r="L29" i="1" s="1"/>
  <c r="W29" i="1"/>
  <c r="X29" i="1" s="1"/>
  <c r="W35" i="1"/>
  <c r="W41" i="1"/>
  <c r="K12" i="1"/>
  <c r="K47" i="1" s="1"/>
  <c r="K49" i="1" s="1"/>
  <c r="K50" i="1" s="1"/>
  <c r="J47" i="1"/>
  <c r="K13" i="1"/>
  <c r="U47" i="1"/>
  <c r="K14" i="1"/>
  <c r="W14" i="1"/>
  <c r="X14" i="1" s="1"/>
  <c r="W15" i="1"/>
  <c r="W17" i="1"/>
  <c r="W18" i="1"/>
  <c r="AH26" i="1"/>
  <c r="W28" i="1"/>
  <c r="K30" i="1"/>
  <c r="K31" i="1"/>
  <c r="L31" i="1" s="1"/>
  <c r="K40" i="1"/>
  <c r="L39" i="1" s="1"/>
  <c r="K41" i="1"/>
  <c r="K43" i="1"/>
  <c r="AE52" i="1"/>
  <c r="L14" i="1"/>
  <c r="C47" i="1"/>
  <c r="O47" i="1"/>
  <c r="W47" i="1" l="1"/>
  <c r="W49" i="1" s="1"/>
  <c r="X20" i="1"/>
</calcChain>
</file>

<file path=xl/sharedStrings.xml><?xml version="1.0" encoding="utf-8"?>
<sst xmlns="http://schemas.openxmlformats.org/spreadsheetml/2006/main" count="102" uniqueCount="79">
  <si>
    <t>FY22 RECOMMENDATIONS</t>
  </si>
  <si>
    <t>FY22 FUNDING REQUESTS</t>
  </si>
  <si>
    <t>FULL DAY</t>
  </si>
  <si>
    <t>SCHOOL DAY</t>
  </si>
  <si>
    <t>PART DAY</t>
  </si>
  <si>
    <t>FY21 FUNDS RECEIVED</t>
  </si>
  <si>
    <t>FY22 REQUEST</t>
  </si>
  <si>
    <t>RECEIVED IN FY21</t>
  </si>
  <si>
    <t>PROGRAMS</t>
  </si>
  <si>
    <t>Total FD/FY Cost</t>
  </si>
  <si>
    <t>Total SD/SY Cost</t>
  </si>
  <si>
    <t>Total PD/PY Cost</t>
  </si>
  <si>
    <t># ED/EY Spaces</t>
  </si>
  <si>
    <t>Total ED/EY Cost**</t>
  </si>
  <si>
    <t>TOTAL SPACES</t>
  </si>
  <si>
    <t>TOTAL COST</t>
  </si>
  <si>
    <t>Multi Site totals</t>
  </si>
  <si>
    <t>TOTAL REQUEST</t>
  </si>
  <si>
    <t>TOTAL COSTS</t>
  </si>
  <si>
    <t>Multi Site Totals</t>
  </si>
  <si>
    <t>Auntie Rose Child Care 
and Development Center</t>
  </si>
  <si>
    <t>Calvin Hill Day Care Center Inc.</t>
  </si>
  <si>
    <t xml:space="preserve">Catholic Charities Child Development Center </t>
  </si>
  <si>
    <t>Centro San Jose Child Development Center</t>
  </si>
  <si>
    <t>St Francis &amp; St Rose of Lima Child Development Center</t>
  </si>
  <si>
    <t>Creating Kids 
at CT Childrens Museum</t>
  </si>
  <si>
    <t>Creative M.E.</t>
  </si>
  <si>
    <t>Farnam Nursery School</t>
  </si>
  <si>
    <t>Friends Center East Grand</t>
  </si>
  <si>
    <t>Friends Center Blake St</t>
  </si>
  <si>
    <t>Friends Center NEW SITE FY22</t>
  </si>
  <si>
    <t xml:space="preserve"> GCC Early Learning Center</t>
  </si>
  <si>
    <t xml:space="preserve">Leila Day Nursery Inc. </t>
  </si>
  <si>
    <t>The Little School House</t>
  </si>
  <si>
    <t>LULAC - Faye Miller Center</t>
  </si>
  <si>
    <t>LULAC - Mill River Center</t>
  </si>
  <si>
    <t>Montessori School 
on Edgewood</t>
  </si>
  <si>
    <t>Morning Glory Early Learning Center LLC</t>
  </si>
  <si>
    <t>Morning Glory Infant Toddler Center LLC</t>
  </si>
  <si>
    <t>NHPS Columbus Family Academy</t>
  </si>
  <si>
    <t>NHPS East Rock School</t>
  </si>
  <si>
    <t>NHPS Hill Central School</t>
  </si>
  <si>
    <t>NHPS Nathan Hale School</t>
  </si>
  <si>
    <t>NHPS Augustus Troup School</t>
  </si>
  <si>
    <t>St. Aedans Preschool</t>
  </si>
  <si>
    <t>St. Andrews Child Care Center</t>
  </si>
  <si>
    <t xml:space="preserve">Westville Community  Nursery School Inc. </t>
  </si>
  <si>
    <t>Yale - New Haven Hospital Day Care Center</t>
  </si>
  <si>
    <t>Yale New Haven Saint Raphael CCC</t>
  </si>
  <si>
    <t>New Haven YMCA Youth Center</t>
  </si>
  <si>
    <t xml:space="preserve"> Advance Day Care NEW FY22</t>
  </si>
  <si>
    <t>First Step Learning  NEW FY22</t>
  </si>
  <si>
    <t>All Our Children NEW FY22</t>
  </si>
  <si>
    <t>FY21 Allocation</t>
  </si>
  <si>
    <t xml:space="preserve">  -/+ Allocation</t>
  </si>
  <si>
    <t>TOTALS</t>
  </si>
  <si>
    <t>FY22 Allocation</t>
  </si>
  <si>
    <t>-/+ Allocation</t>
  </si>
  <si>
    <t>-/+ OEC AWARD</t>
  </si>
  <si>
    <t>-/+ OEC FUND ALLOCATION</t>
  </si>
  <si>
    <t>CURRENT SR PROGRAMS</t>
  </si>
  <si>
    <t>NEW PROGRAMS</t>
  </si>
  <si>
    <t>New sites of currently funded SR programs will be treated as new centers for purposes of allocating more SR funding.</t>
  </si>
  <si>
    <t>New programs have the staff, board and a plan which demonstrates they can: open on schedule, are located in or can recruit families from the Council’s priority neighborhoods (Dwight, Newhallville, Hill and Fair Haven) and have the early childhood expertise to provide a quality program.</t>
  </si>
  <si>
    <t>New programs are full day, full year.</t>
  </si>
  <si>
    <t xml:space="preserve">The program, in addition to serving preschool age children, also serves infants and toddlers.  </t>
  </si>
  <si>
    <t>The program meets the current OEC staff qualifications or, has a detailed plan as to how all head teachers will meet these qualifications in the next year.</t>
  </si>
  <si>
    <t>Approved by the Council April 7, 2021 </t>
  </si>
  <si>
    <t>·       The program is Full Day/Full Year (SR FD/FY)</t>
  </si>
  <si>
    <t>·       The program has a history of serving low-income families and can document its outreach to this population</t>
  </si>
  <si>
    <t>·       Over the last several years, the program has demonstrated its ability to maintain full enrollment.</t>
  </si>
  <si>
    <t>·       The program is NAEYC accredited.</t>
  </si>
  <si>
    <t xml:space="preserve">·       The program, in addition to serving preschool age children, also serves infants and toddlers.  </t>
  </si>
  <si>
    <t>·       The classrooms in the program show an improvement over time in the Learning Experience Plans (LEP).</t>
  </si>
  <si>
    <t xml:space="preserve">                                     SELECTION CRITERIA FOR ALLOCATING SCHOOL READINESS SPACES  </t>
  </si>
  <si>
    <t>The Council acknowledges that in some areas where the economy has not recovered, parents are still not working or are underemployed.  The Council believes that holding onto FD/FY spaces in these areas is important for parents who will see full employment when the economy recovers.</t>
  </si>
  <si>
    <t>·       The program meets the current OEC staff qualifications or, has a detailed plan as to how all head teachers will
         meet these qualifications in the next year.</t>
  </si>
  <si>
    <t>·       The program demonstrates its commitment to family-school partnerships by documenting its adherence to the 
         SR Parent Involvement Quality Component.</t>
  </si>
  <si>
    <r>
      <rPr>
        <b/>
        <u/>
        <sz val="14"/>
        <color theme="1"/>
        <rFont val="Calibri"/>
        <family val="2"/>
        <scheme val="minor"/>
      </rPr>
      <t>Grant Review Committee Recommendation to Council</t>
    </r>
    <r>
      <rPr>
        <b/>
        <u/>
        <sz val="11"/>
        <color theme="1"/>
        <rFont val="Calibri"/>
        <family val="2"/>
        <scheme val="minor"/>
      </rPr>
      <t xml:space="preserve">
</t>
    </r>
    <r>
      <rPr>
        <b/>
        <sz val="12"/>
        <color theme="1"/>
        <rFont val="Calibri"/>
        <family val="2"/>
        <scheme val="minor"/>
      </rPr>
      <t>Using the Funding Priorities set by the Council in April, the committee recommends the following:</t>
    </r>
    <r>
      <rPr>
        <b/>
        <u/>
        <sz val="12"/>
        <color theme="1"/>
        <rFont val="Calibri"/>
        <family val="2"/>
        <scheme val="minor"/>
      </rPr>
      <t xml:space="preserve">
</t>
    </r>
    <r>
      <rPr>
        <b/>
        <sz val="12"/>
        <color theme="1"/>
        <rFont val="Calibri"/>
        <family val="2"/>
        <scheme val="minor"/>
      </rPr>
      <t xml:space="preserve">1.  Give existing full-day programs half to 2/3 of new requested spaces </t>
    </r>
    <r>
      <rPr>
        <b/>
        <u/>
        <sz val="12"/>
        <color theme="1"/>
        <rFont val="Calibri"/>
        <family val="2"/>
        <scheme val="minor"/>
      </rPr>
      <t>if</t>
    </r>
    <r>
      <rPr>
        <b/>
        <sz val="12"/>
        <color theme="1"/>
        <rFont val="Calibri"/>
        <family val="2"/>
        <scheme val="minor"/>
      </rPr>
      <t xml:space="preserve"> they also have infant/toddler programs and are in priority neighborhoods (Auntie Rose, Creative Me); all other existing full-day programs receive the same number of spaces as in FY21 except the Y (see #4). 
2.  Give the 3 programs new to School Readiness their full requested amount. NOTE: Friends Center on Grand Avenue is new site that will not open until January 2022, which is why the committee is not recommending funding them at this time.  However, the committee recommends that this new site be the Council's first priority when we re-distribute underutilized spaces later in the year (which the Council does regularly).  
3.   No providers received additional school-day spaces since the Council has prioritized full-day spaces.
4.   Due to a history of underutilization that predates COVID, the YMCA request for 40 FD spaces was reduced to 32 FD</t>
    </r>
    <r>
      <rPr>
        <b/>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</si>
</sst>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42" formatCode="_(&quot;$&quot;* #,##0_);_(&quot;$&quot;* \(#,##0\);_(&quot;$&quot;* &quot;-&quot;_);_(@_)"/>
    <numFmt numFmtId="41" formatCode="_(* #,##0_);_(* \(#,##0\);_(* &quot;-&quot;_);_(@_)"/>
    <numFmt numFmtId="44" formatCode="_(&quot;$&quot;* #,##0.00_);_(&quot;$&quot;* \(#,##0.00\);_(&quot;$&quot;* &quot;-&quot;??_);_(@_)"/>
    <numFmt numFmtId="164" formatCode="&quot;$&quot;#,##0"/>
    <numFmt numFmtId="165" formatCode="&quot; &quot;&quot;$&quot;* #,##0.00&quot; &quot;;&quot; &quot;&quot;$&quot;* \(#,##0.00\);&quot; &quot;&quot;$&quot;* &quot;-&quot;??&quot; &quot;"/>
    <numFmt numFmtId="166" formatCode="_([$$-409]* #,##0_);_([$$-409]* \(#,##0\);_([$$-409]* &quot;-&quot;??_);_(@_)"/>
  </numFmts>
  <fonts count="28" x14ac:knownFonts="1">
    <font>
      <sz val="11"/>
      <color theme="1"/>
      <name val="Calibri"/>
      <family val="2"/>
      <scheme val="minor"/>
    </font>
    <font>
      <sz val="11"/>
      <color theme="1"/>
      <name val="Calibri"/>
      <family val="2"/>
      <scheme val="minor"/>
    </font>
    <font>
      <sz val="11"/>
      <color rgb="FFFA7D00"/>
      <name val="Calibri"/>
      <family val="2"/>
      <scheme val="minor"/>
    </font>
    <font>
      <b/>
      <sz val="11"/>
      <color theme="1"/>
      <name val="Calibri"/>
      <family val="2"/>
      <scheme val="minor"/>
    </font>
    <font>
      <b/>
      <sz val="16"/>
      <color theme="1"/>
      <name val="Calibri"/>
      <family val="2"/>
      <scheme val="minor"/>
    </font>
    <font>
      <sz val="11"/>
      <color rgb="FF000000"/>
      <name val="Calibri"/>
      <family val="2"/>
    </font>
    <font>
      <b/>
      <sz val="11"/>
      <color rgb="FF000000"/>
      <name val="Calibri"/>
      <family val="2"/>
    </font>
    <font>
      <sz val="11"/>
      <color theme="1"/>
      <name val="Calibri"/>
      <family val="2"/>
    </font>
    <font>
      <sz val="10"/>
      <color rgb="FF000000"/>
      <name val="Calibri"/>
      <family val="2"/>
    </font>
    <font>
      <b/>
      <sz val="14"/>
      <color theme="1"/>
      <name val="Calibri"/>
      <family val="2"/>
    </font>
    <font>
      <b/>
      <sz val="14"/>
      <color rgb="FF000000"/>
      <name val="Calibri"/>
      <family val="2"/>
    </font>
    <font>
      <b/>
      <sz val="10"/>
      <color rgb="FF000000"/>
      <name val="Calibri"/>
      <family val="2"/>
    </font>
    <font>
      <sz val="11"/>
      <name val="Calibri"/>
      <family val="2"/>
    </font>
    <font>
      <b/>
      <u/>
      <sz val="11"/>
      <color theme="1"/>
      <name val="Calibri"/>
      <family val="2"/>
      <scheme val="minor"/>
    </font>
    <font>
      <sz val="10"/>
      <color rgb="FF000000"/>
      <name val="MS Sans Serif"/>
    </font>
    <font>
      <b/>
      <u/>
      <sz val="12"/>
      <color theme="1"/>
      <name val="Calibri"/>
      <family val="2"/>
      <scheme val="minor"/>
    </font>
    <font>
      <b/>
      <u/>
      <sz val="14"/>
      <color theme="1"/>
      <name val="Calibri"/>
      <family val="2"/>
      <scheme val="minor"/>
    </font>
    <font>
      <b/>
      <sz val="12"/>
      <color theme="1"/>
      <name val="Calibri"/>
      <family val="2"/>
      <scheme val="minor"/>
    </font>
    <font>
      <sz val="12"/>
      <color theme="1"/>
      <name val="Times New Roman"/>
      <family val="1"/>
    </font>
    <font>
      <sz val="8"/>
      <color theme="1"/>
      <name val="Times New Roman"/>
      <family val="1"/>
    </font>
    <font>
      <sz val="12"/>
      <color theme="1"/>
      <name val="Symbol"/>
      <family val="1"/>
      <charset val="2"/>
    </font>
    <font>
      <sz val="10"/>
      <color theme="1"/>
      <name val="Times New Roman"/>
      <family val="1"/>
    </font>
    <font>
      <i/>
      <sz val="12"/>
      <color theme="1"/>
      <name val="Times New Roman"/>
      <family val="1"/>
    </font>
    <font>
      <b/>
      <i/>
      <sz val="12"/>
      <color theme="1"/>
      <name val="Times New Roman"/>
      <family val="1"/>
    </font>
    <font>
      <i/>
      <sz val="12"/>
      <color theme="1"/>
      <name val="Century Gothic"/>
      <family val="2"/>
    </font>
    <font>
      <sz val="14"/>
      <color theme="1"/>
      <name val="Century Gothic"/>
      <family val="2"/>
    </font>
    <font>
      <i/>
      <sz val="14"/>
      <color theme="1"/>
      <name val="Century Gothic"/>
      <family val="2"/>
    </font>
    <font>
      <b/>
      <u/>
      <sz val="14"/>
      <color theme="1"/>
      <name val="Century Gothic"/>
      <family val="2"/>
    </font>
  </fonts>
  <fills count="18">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FFFFF"/>
        <bgColor rgb="FF000000"/>
      </patternFill>
    </fill>
    <fill>
      <patternFill patternType="solid">
        <fgColor rgb="FFDDEBF7"/>
        <bgColor rgb="FF000000"/>
      </patternFill>
    </fill>
    <fill>
      <patternFill patternType="solid">
        <fgColor theme="4" tint="0.79998168889431442"/>
        <bgColor indexed="64"/>
      </patternFill>
    </fill>
    <fill>
      <patternFill patternType="solid">
        <fgColor rgb="FFFFF2CC"/>
        <bgColor rgb="FF000000"/>
      </patternFill>
    </fill>
    <fill>
      <patternFill patternType="solid">
        <fgColor theme="0"/>
        <bgColor indexed="64"/>
      </patternFill>
    </fill>
    <fill>
      <patternFill patternType="solid">
        <fgColor theme="0"/>
        <bgColor rgb="FF000000"/>
      </patternFill>
    </fill>
    <fill>
      <patternFill patternType="solid">
        <fgColor rgb="FFFFFF00"/>
        <bgColor indexed="64"/>
      </patternFill>
    </fill>
    <fill>
      <patternFill patternType="solid">
        <fgColor rgb="FFFFFF00"/>
        <bgColor rgb="FF000000"/>
      </patternFill>
    </fill>
    <fill>
      <patternFill patternType="solid">
        <fgColor theme="9" tint="0.79998168889431442"/>
        <bgColor rgb="FF000000"/>
      </patternFill>
    </fill>
    <fill>
      <patternFill patternType="solid">
        <fgColor rgb="FFFFFFFF"/>
        <bgColor rgb="FFFFFFFF"/>
      </patternFill>
    </fill>
    <fill>
      <patternFill patternType="solid">
        <fgColor rgb="FFD9D9D9"/>
        <bgColor rgb="FF000000"/>
      </patternFill>
    </fill>
    <fill>
      <patternFill patternType="solid">
        <fgColor theme="7" tint="0.79998168889431442"/>
        <bgColor rgb="FF000000"/>
      </patternFill>
    </fill>
    <fill>
      <patternFill patternType="solid">
        <fgColor theme="2" tint="-9.9978637043366805E-2"/>
        <bgColor rgb="FF000000"/>
      </patternFill>
    </fill>
    <fill>
      <patternFill patternType="solid">
        <fgColor theme="4" tint="0.79998168889431442"/>
        <bgColor rgb="FF000000"/>
      </patternFill>
    </fill>
  </fills>
  <borders count="39">
    <border>
      <left/>
      <right/>
      <top/>
      <bottom/>
      <diagonal/>
    </border>
    <border>
      <left/>
      <right/>
      <top/>
      <bottom style="double">
        <color rgb="FFFF800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4">
    <xf numFmtId="0" fontId="0" fillId="0" borderId="0"/>
    <xf numFmtId="44" fontId="1" fillId="0" borderId="0" applyFont="0" applyFill="0" applyBorder="0" applyAlignment="0" applyProtection="0"/>
    <xf numFmtId="0" fontId="2" fillId="0" borderId="1" applyNumberFormat="0" applyFill="0" applyAlignment="0" applyProtection="0"/>
    <xf numFmtId="0" fontId="14" fillId="0" borderId="0" applyProtection="0"/>
  </cellStyleXfs>
  <cellXfs count="223">
    <xf numFmtId="0" fontId="0" fillId="0" borderId="0" xfId="0"/>
    <xf numFmtId="0" fontId="0" fillId="0" borderId="0" xfId="0" applyBorder="1" applyAlignment="1">
      <alignment horizontal="center" vertical="center"/>
    </xf>
    <xf numFmtId="0" fontId="0" fillId="0" borderId="0" xfId="0" applyAlignment="1">
      <alignment horizontal="center" vertical="center"/>
    </xf>
    <xf numFmtId="0" fontId="0" fillId="0" borderId="0" xfId="0" applyBorder="1" applyAlignment="1">
      <alignment vertical="center"/>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0" xfId="0" applyFont="1" applyFill="1" applyBorder="1" applyAlignment="1">
      <alignment horizontal="center" vertical="center"/>
    </xf>
    <xf numFmtId="41" fontId="8" fillId="0" borderId="10" xfId="0" applyNumberFormat="1" applyFont="1" applyFill="1" applyBorder="1" applyAlignment="1">
      <alignment horizontal="center" vertical="center"/>
    </xf>
    <xf numFmtId="0" fontId="0" fillId="0" borderId="11" xfId="0"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6" fillId="5" borderId="7" xfId="0" applyFont="1" applyFill="1" applyBorder="1" applyAlignment="1">
      <alignment horizontal="center" vertical="center"/>
    </xf>
    <xf numFmtId="164" fontId="5" fillId="5" borderId="7" xfId="0" applyNumberFormat="1" applyFont="1" applyFill="1" applyBorder="1" applyAlignment="1">
      <alignment horizontal="center" vertical="center"/>
    </xf>
    <xf numFmtId="0" fontId="5" fillId="0" borderId="7" xfId="0" applyFont="1" applyFill="1" applyBorder="1" applyAlignment="1">
      <alignment horizontal="center" vertical="center"/>
    </xf>
    <xf numFmtId="0" fontId="0" fillId="0" borderId="7" xfId="0" applyBorder="1" applyAlignment="1">
      <alignment horizontal="center" vertical="center"/>
    </xf>
    <xf numFmtId="0" fontId="0" fillId="0" borderId="12" xfId="0" applyBorder="1" applyAlignment="1">
      <alignment horizontal="center" vertical="center"/>
    </xf>
    <xf numFmtId="0" fontId="5" fillId="4" borderId="16"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2" xfId="0" applyFont="1" applyFill="1" applyBorder="1" applyAlignment="1">
      <alignment horizontal="center" vertical="center"/>
    </xf>
    <xf numFmtId="0" fontId="10" fillId="0" borderId="8" xfId="0" applyFont="1" applyFill="1" applyBorder="1" applyAlignment="1">
      <alignment horizontal="center" vertical="center" wrapText="1"/>
    </xf>
    <xf numFmtId="0" fontId="5" fillId="0" borderId="11" xfId="0" applyFont="1" applyFill="1" applyBorder="1" applyAlignment="1">
      <alignment horizontal="center" vertical="center" wrapText="1"/>
    </xf>
    <xf numFmtId="42" fontId="5" fillId="0" borderId="11" xfId="1" applyNumberFormat="1" applyFont="1" applyFill="1" applyBorder="1" applyAlignment="1">
      <alignment horizontal="center" vertical="center" wrapText="1"/>
    </xf>
    <xf numFmtId="42" fontId="6" fillId="0" borderId="11" xfId="1"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44" fontId="6" fillId="0" borderId="11" xfId="1" applyFont="1" applyFill="1" applyBorder="1" applyAlignment="1">
      <alignment horizontal="center" vertical="center" wrapText="1"/>
    </xf>
    <xf numFmtId="0" fontId="6" fillId="8" borderId="11" xfId="0" applyFont="1" applyFill="1" applyBorder="1" applyAlignment="1">
      <alignment horizontal="center" vertical="center" wrapText="1"/>
    </xf>
    <xf numFmtId="42" fontId="6" fillId="8" borderId="11" xfId="1" applyNumberFormat="1" applyFont="1" applyFill="1" applyBorder="1" applyAlignment="1">
      <alignment horizontal="center" vertical="center" wrapText="1"/>
    </xf>
    <xf numFmtId="41" fontId="6" fillId="8" borderId="11" xfId="0" applyNumberFormat="1" applyFont="1" applyFill="1" applyBorder="1" applyAlignment="1">
      <alignment horizontal="center" vertical="center" wrapText="1"/>
    </xf>
    <xf numFmtId="0" fontId="8" fillId="0" borderId="7" xfId="0" applyFont="1" applyFill="1" applyBorder="1" applyAlignment="1">
      <alignment horizontal="center" vertical="center" wrapText="1"/>
    </xf>
    <xf numFmtId="42" fontId="8" fillId="0" borderId="7" xfId="1" applyNumberFormat="1" applyFont="1" applyFill="1" applyBorder="1" applyAlignment="1">
      <alignment horizontal="center" vertical="center" wrapText="1"/>
    </xf>
    <xf numFmtId="42" fontId="11" fillId="0" borderId="7" xfId="1" applyNumberFormat="1" applyFont="1" applyFill="1" applyBorder="1" applyAlignment="1">
      <alignment horizontal="center" vertical="center" wrapText="1"/>
    </xf>
    <xf numFmtId="0" fontId="11" fillId="0" borderId="7" xfId="0" applyFont="1" applyFill="1" applyBorder="1" applyAlignment="1">
      <alignment horizontal="center" vertical="center" wrapText="1"/>
    </xf>
    <xf numFmtId="44" fontId="11" fillId="0" borderId="7" xfId="1" applyFont="1" applyFill="1" applyBorder="1" applyAlignment="1">
      <alignment horizontal="center" vertical="center" wrapText="1"/>
    </xf>
    <xf numFmtId="41" fontId="11" fillId="0" borderId="7" xfId="0" applyNumberFormat="1" applyFont="1" applyFill="1" applyBorder="1" applyAlignment="1">
      <alignment horizontal="center" vertical="center" wrapText="1"/>
    </xf>
    <xf numFmtId="0" fontId="5" fillId="4" borderId="18" xfId="0" applyFont="1" applyFill="1" applyBorder="1" applyAlignment="1">
      <alignment horizontal="center" vertical="center"/>
    </xf>
    <xf numFmtId="0" fontId="5" fillId="4" borderId="19" xfId="0" applyFont="1" applyFill="1" applyBorder="1" applyAlignment="1">
      <alignment horizontal="center" vertical="center"/>
    </xf>
    <xf numFmtId="0" fontId="5" fillId="4" borderId="20" xfId="0" applyFont="1" applyFill="1" applyBorder="1" applyAlignment="1">
      <alignment horizontal="center" vertical="center"/>
    </xf>
    <xf numFmtId="0" fontId="6" fillId="9" borderId="7" xfId="0" applyFont="1" applyFill="1" applyBorder="1" applyAlignment="1">
      <alignment horizontal="center" vertical="center" wrapText="1"/>
    </xf>
    <xf numFmtId="0" fontId="6" fillId="8" borderId="7" xfId="0" applyFont="1" applyFill="1" applyBorder="1" applyAlignment="1">
      <alignment horizontal="center" vertical="center" wrapText="1"/>
    </xf>
    <xf numFmtId="0" fontId="12" fillId="0" borderId="8" xfId="2" applyFont="1" applyFill="1" applyBorder="1" applyAlignment="1" applyProtection="1">
      <alignment horizontal="center" vertical="top" wrapText="1"/>
      <protection locked="0"/>
    </xf>
    <xf numFmtId="0" fontId="8" fillId="10" borderId="7" xfId="0" applyFont="1" applyFill="1" applyBorder="1" applyAlignment="1" applyProtection="1">
      <alignment horizontal="center" vertical="center"/>
      <protection locked="0"/>
    </xf>
    <xf numFmtId="42" fontId="8" fillId="0" borderId="7" xfId="1" applyNumberFormat="1" applyFont="1" applyFill="1" applyBorder="1" applyAlignment="1">
      <alignment horizontal="center" vertical="center"/>
    </xf>
    <xf numFmtId="0" fontId="8" fillId="0" borderId="7" xfId="0" applyFont="1" applyFill="1" applyBorder="1" applyAlignment="1" applyProtection="1">
      <alignment horizontal="center" vertical="center"/>
      <protection locked="0"/>
    </xf>
    <xf numFmtId="44" fontId="8" fillId="0" borderId="7" xfId="1" applyFont="1" applyFill="1" applyBorder="1" applyAlignment="1">
      <alignment horizontal="center" vertical="center"/>
    </xf>
    <xf numFmtId="0" fontId="11" fillId="11" borderId="7" xfId="0" applyFont="1" applyFill="1" applyBorder="1" applyAlignment="1">
      <alignment horizontal="center" vertical="center"/>
    </xf>
    <xf numFmtId="42" fontId="8" fillId="12" borderId="7" xfId="1" applyNumberFormat="1" applyFont="1" applyFill="1" applyBorder="1" applyAlignment="1">
      <alignment horizontal="center" vertical="center"/>
    </xf>
    <xf numFmtId="41" fontId="8" fillId="0" borderId="7" xfId="0" applyNumberFormat="1" applyFont="1" applyFill="1" applyBorder="1" applyAlignment="1">
      <alignment horizontal="center" vertical="center"/>
    </xf>
    <xf numFmtId="42" fontId="8" fillId="7" borderId="7" xfId="1" applyNumberFormat="1" applyFont="1" applyFill="1" applyBorder="1" applyAlignment="1">
      <alignment horizontal="center" vertical="center"/>
    </xf>
    <xf numFmtId="0" fontId="6" fillId="11" borderId="7" xfId="0" applyFont="1" applyFill="1" applyBorder="1" applyAlignment="1">
      <alignment horizontal="center" vertical="center"/>
    </xf>
    <xf numFmtId="42" fontId="8" fillId="0" borderId="7" xfId="1" applyNumberFormat="1" applyFont="1" applyFill="1" applyBorder="1" applyAlignment="1" applyProtection="1">
      <alignment horizontal="center" vertical="center"/>
    </xf>
    <xf numFmtId="0" fontId="11" fillId="11" borderId="7" xfId="0" applyFont="1" applyFill="1" applyBorder="1" applyAlignment="1" applyProtection="1">
      <alignment horizontal="center" vertical="center"/>
    </xf>
    <xf numFmtId="42" fontId="8" fillId="12" borderId="7" xfId="1" applyNumberFormat="1" applyFont="1" applyFill="1" applyBorder="1" applyAlignment="1" applyProtection="1">
      <alignment horizontal="center" vertical="center"/>
    </xf>
    <xf numFmtId="42" fontId="8" fillId="7" borderId="7" xfId="1" applyNumberFormat="1" applyFont="1" applyFill="1" applyBorder="1" applyAlignment="1" applyProtection="1">
      <alignment horizontal="center" vertical="center"/>
    </xf>
    <xf numFmtId="0" fontId="8" fillId="4" borderId="21"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22" xfId="0" applyFont="1" applyFill="1" applyBorder="1" applyAlignment="1">
      <alignment horizontal="center" vertical="center"/>
    </xf>
    <xf numFmtId="41" fontId="8" fillId="12" borderId="17" xfId="0" applyNumberFormat="1" applyFont="1" applyFill="1" applyBorder="1" applyAlignment="1">
      <alignment horizontal="center" vertical="center"/>
    </xf>
    <xf numFmtId="0" fontId="8" fillId="4" borderId="23"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24" xfId="0" applyFont="1" applyFill="1" applyBorder="1" applyAlignment="1">
      <alignment horizontal="center" vertical="center"/>
    </xf>
    <xf numFmtId="41" fontId="8" fillId="12" borderId="25" xfId="0" applyNumberFormat="1" applyFont="1" applyFill="1" applyBorder="1" applyAlignment="1">
      <alignment horizontal="center" vertical="center"/>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xf numFmtId="41" fontId="8" fillId="12" borderId="11" xfId="0" applyNumberFormat="1" applyFont="1" applyFill="1" applyBorder="1" applyAlignment="1">
      <alignment horizontal="center" vertical="center"/>
    </xf>
    <xf numFmtId="0" fontId="8" fillId="4" borderId="16" xfId="0" applyFont="1" applyFill="1" applyBorder="1" applyAlignment="1">
      <alignment horizontal="center" vertical="center"/>
    </xf>
    <xf numFmtId="0" fontId="8" fillId="4" borderId="17" xfId="0" applyFont="1" applyFill="1" applyBorder="1" applyAlignment="1">
      <alignment horizontal="center" vertical="center"/>
    </xf>
    <xf numFmtId="0" fontId="8" fillId="4" borderId="2" xfId="0" applyFont="1" applyFill="1" applyBorder="1" applyAlignment="1">
      <alignment horizontal="center" vertical="center"/>
    </xf>
    <xf numFmtId="0" fontId="11" fillId="12" borderId="7" xfId="0" applyFont="1" applyFill="1" applyBorder="1" applyAlignment="1">
      <alignment horizontal="center" vertical="center"/>
    </xf>
    <xf numFmtId="0" fontId="11" fillId="7" borderId="7" xfId="0" applyFont="1" applyFill="1" applyBorder="1" applyAlignment="1">
      <alignment horizontal="center" vertical="center"/>
    </xf>
    <xf numFmtId="0" fontId="8" fillId="4" borderId="18" xfId="0" applyFont="1" applyFill="1" applyBorder="1" applyAlignment="1">
      <alignment horizontal="center" vertical="center"/>
    </xf>
    <xf numFmtId="0" fontId="8" fillId="4" borderId="19" xfId="0" applyFont="1" applyFill="1" applyBorder="1" applyAlignment="1">
      <alignment horizontal="center" vertical="center"/>
    </xf>
    <xf numFmtId="0" fontId="8" fillId="4" borderId="20" xfId="0" applyFont="1" applyFill="1" applyBorder="1" applyAlignment="1">
      <alignment horizontal="center" vertical="center"/>
    </xf>
    <xf numFmtId="0" fontId="8" fillId="0" borderId="7" xfId="0" applyFont="1" applyFill="1" applyBorder="1" applyAlignment="1">
      <alignment horizontal="center" vertical="center"/>
    </xf>
    <xf numFmtId="0" fontId="11" fillId="12" borderId="7" xfId="0" applyFont="1" applyFill="1" applyBorder="1" applyAlignment="1" applyProtection="1">
      <alignment horizontal="center" vertical="center"/>
    </xf>
    <xf numFmtId="0" fontId="11" fillId="7" borderId="7" xfId="0" applyFont="1" applyFill="1" applyBorder="1" applyAlignment="1" applyProtection="1">
      <alignment horizontal="center" vertical="center"/>
    </xf>
    <xf numFmtId="0" fontId="12" fillId="0" borderId="8" xfId="3" applyFont="1" applyFill="1" applyBorder="1" applyAlignment="1" applyProtection="1">
      <alignment horizontal="center" vertical="top" wrapText="1"/>
      <protection locked="0"/>
    </xf>
    <xf numFmtId="0" fontId="12" fillId="3" borderId="8" xfId="3" applyFont="1" applyFill="1" applyBorder="1" applyAlignment="1" applyProtection="1">
      <alignment horizontal="center" vertical="top" wrapText="1"/>
      <protection locked="0"/>
    </xf>
    <xf numFmtId="0" fontId="7" fillId="13" borderId="7" xfId="0" applyFont="1" applyFill="1" applyBorder="1" applyAlignment="1">
      <alignment horizontal="center" vertical="center"/>
    </xf>
    <xf numFmtId="42" fontId="7" fillId="13" borderId="7" xfId="0" applyNumberFormat="1" applyFont="1" applyFill="1" applyBorder="1" applyAlignment="1">
      <alignment horizontal="center" vertical="center"/>
    </xf>
    <xf numFmtId="0" fontId="7" fillId="13" borderId="7" xfId="0" applyNumberFormat="1" applyFont="1" applyFill="1" applyBorder="1" applyAlignment="1">
      <alignment horizontal="center" vertical="center"/>
    </xf>
    <xf numFmtId="165" fontId="7" fillId="13" borderId="7" xfId="0" applyNumberFormat="1" applyFont="1" applyFill="1" applyBorder="1" applyAlignment="1">
      <alignment horizontal="center" vertical="center"/>
    </xf>
    <xf numFmtId="0" fontId="6" fillId="12" borderId="7" xfId="0" applyNumberFormat="1" applyFont="1" applyFill="1" applyBorder="1" applyAlignment="1">
      <alignment horizontal="center" vertical="center"/>
    </xf>
    <xf numFmtId="42" fontId="8" fillId="12" borderId="7" xfId="0" applyNumberFormat="1" applyFont="1" applyFill="1" applyBorder="1" applyAlignment="1">
      <alignment horizontal="center" vertical="center"/>
    </xf>
    <xf numFmtId="0" fontId="6" fillId="7" borderId="7" xfId="0" applyNumberFormat="1" applyFont="1" applyFill="1" applyBorder="1" applyAlignment="1">
      <alignment horizontal="center" vertical="center"/>
    </xf>
    <xf numFmtId="42" fontId="8" fillId="7" borderId="7" xfId="0" applyNumberFormat="1" applyFont="1" applyFill="1" applyBorder="1" applyAlignment="1">
      <alignment horizontal="center" vertical="center"/>
    </xf>
    <xf numFmtId="0" fontId="5" fillId="0" borderId="8" xfId="0" applyFont="1" applyFill="1" applyBorder="1" applyAlignment="1" applyProtection="1">
      <alignment horizontal="center" vertical="top" wrapText="1"/>
      <protection locked="0"/>
    </xf>
    <xf numFmtId="0" fontId="5" fillId="3" borderId="8" xfId="0" applyFont="1" applyFill="1" applyBorder="1" applyAlignment="1" applyProtection="1">
      <alignment horizontal="center" vertical="top" wrapText="1"/>
      <protection locked="0"/>
    </xf>
    <xf numFmtId="3" fontId="5" fillId="5" borderId="6" xfId="0" applyNumberFormat="1" applyFont="1" applyFill="1" applyBorder="1" applyAlignment="1">
      <alignment horizontal="center" vertical="center"/>
    </xf>
    <xf numFmtId="3" fontId="5" fillId="5" borderId="31" xfId="0" applyNumberFormat="1" applyFont="1" applyFill="1" applyBorder="1" applyAlignment="1">
      <alignment horizontal="center" vertical="center"/>
    </xf>
    <xf numFmtId="0" fontId="5" fillId="0" borderId="8"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center" vertical="center"/>
    </xf>
    <xf numFmtId="164" fontId="8" fillId="0" borderId="26" xfId="0" applyNumberFormat="1" applyFont="1" applyFill="1" applyBorder="1" applyAlignment="1">
      <alignment horizontal="center" vertical="center"/>
    </xf>
    <xf numFmtId="0" fontId="8" fillId="0" borderId="0" xfId="0" applyFont="1" applyFill="1" applyBorder="1" applyAlignment="1">
      <alignment horizontal="center" vertical="center"/>
    </xf>
    <xf numFmtId="164" fontId="8" fillId="0" borderId="8" xfId="0" applyNumberFormat="1" applyFont="1" applyFill="1" applyBorder="1" applyAlignment="1">
      <alignment horizontal="center" vertical="center"/>
    </xf>
    <xf numFmtId="0" fontId="5" fillId="5" borderId="7" xfId="0" applyFont="1" applyFill="1" applyBorder="1" applyAlignment="1">
      <alignment horizontal="center" vertical="center"/>
    </xf>
    <xf numFmtId="0" fontId="7" fillId="0" borderId="8" xfId="0" applyFont="1" applyFill="1" applyBorder="1" applyAlignment="1" applyProtection="1">
      <alignment horizontal="center" vertical="center" wrapText="1"/>
      <protection locked="0"/>
    </xf>
    <xf numFmtId="164" fontId="8" fillId="0" borderId="28" xfId="0" applyNumberFormat="1" applyFont="1" applyFill="1" applyBorder="1" applyAlignment="1">
      <alignment horizontal="center" vertical="center"/>
    </xf>
    <xf numFmtId="0" fontId="8" fillId="0" borderId="29" xfId="0" applyFont="1" applyFill="1" applyBorder="1" applyAlignment="1">
      <alignment horizontal="center" vertical="center"/>
    </xf>
    <xf numFmtId="164" fontId="11" fillId="5" borderId="22" xfId="0" quotePrefix="1" applyNumberFormat="1" applyFont="1" applyFill="1" applyBorder="1" applyAlignment="1">
      <alignment horizontal="center" vertical="center"/>
    </xf>
    <xf numFmtId="0" fontId="8" fillId="5" borderId="7" xfId="0" applyFont="1" applyFill="1" applyBorder="1" applyAlignment="1">
      <alignment horizontal="center" vertical="center"/>
    </xf>
    <xf numFmtId="0" fontId="6" fillId="14" borderId="31" xfId="0" applyFont="1" applyFill="1" applyBorder="1" applyAlignment="1" applyProtection="1">
      <alignment horizontal="center" vertical="center" wrapText="1"/>
      <protection locked="0"/>
    </xf>
    <xf numFmtId="0" fontId="8" fillId="15" borderId="7" xfId="0" applyFont="1" applyFill="1" applyBorder="1" applyAlignment="1" applyProtection="1">
      <alignment horizontal="center" vertical="center"/>
      <protection locked="0"/>
    </xf>
    <xf numFmtId="42" fontId="8" fillId="15" borderId="7" xfId="1" applyNumberFormat="1" applyFont="1" applyFill="1" applyBorder="1" applyAlignment="1" applyProtection="1">
      <alignment horizontal="center" vertical="center"/>
    </xf>
    <xf numFmtId="42" fontId="8" fillId="15" borderId="7" xfId="1" applyNumberFormat="1" applyFont="1" applyFill="1" applyBorder="1" applyAlignment="1">
      <alignment horizontal="center" vertical="center"/>
    </xf>
    <xf numFmtId="42" fontId="8" fillId="15" borderId="7" xfId="0" applyNumberFormat="1" applyFont="1" applyFill="1" applyBorder="1" applyAlignment="1" applyProtection="1">
      <alignment horizontal="center" vertical="center"/>
      <protection locked="0"/>
    </xf>
    <xf numFmtId="44" fontId="8" fillId="15" borderId="7" xfId="1" applyFont="1" applyFill="1" applyBorder="1" applyAlignment="1">
      <alignment horizontal="center" vertical="center"/>
    </xf>
    <xf numFmtId="0" fontId="11" fillId="16" borderId="7" xfId="0" applyFont="1" applyFill="1" applyBorder="1" applyAlignment="1" applyProtection="1">
      <alignment horizontal="center" vertical="center"/>
    </xf>
    <xf numFmtId="42" fontId="11" fillId="16" borderId="7" xfId="1" applyNumberFormat="1" applyFont="1" applyFill="1" applyBorder="1" applyAlignment="1" applyProtection="1">
      <alignment horizontal="center" vertical="center"/>
    </xf>
    <xf numFmtId="0" fontId="8" fillId="14" borderId="7" xfId="0" applyFont="1" applyFill="1" applyBorder="1" applyAlignment="1" applyProtection="1">
      <alignment horizontal="center" vertical="center"/>
      <protection locked="0"/>
    </xf>
    <xf numFmtId="42" fontId="8" fillId="14" borderId="7" xfId="1" applyNumberFormat="1" applyFont="1" applyFill="1" applyBorder="1" applyAlignment="1" applyProtection="1">
      <alignment horizontal="center" vertical="center"/>
    </xf>
    <xf numFmtId="42" fontId="8" fillId="14" borderId="7" xfId="1" applyNumberFormat="1" applyFont="1" applyFill="1" applyBorder="1" applyAlignment="1">
      <alignment horizontal="center" vertical="center"/>
    </xf>
    <xf numFmtId="42" fontId="8" fillId="14" borderId="7" xfId="0" applyNumberFormat="1" applyFont="1" applyFill="1" applyBorder="1" applyAlignment="1" applyProtection="1">
      <alignment horizontal="center" vertical="center"/>
      <protection locked="0"/>
    </xf>
    <xf numFmtId="44" fontId="8" fillId="14" borderId="7" xfId="1" applyFont="1" applyFill="1" applyBorder="1" applyAlignment="1">
      <alignment horizontal="center" vertical="center"/>
    </xf>
    <xf numFmtId="0" fontId="11" fillId="14" borderId="7" xfId="0" applyFont="1" applyFill="1" applyBorder="1" applyAlignment="1" applyProtection="1">
      <alignment horizontal="center" vertical="center"/>
    </xf>
    <xf numFmtId="42" fontId="11" fillId="14" borderId="7" xfId="1" applyNumberFormat="1" applyFont="1" applyFill="1" applyBorder="1" applyAlignment="1" applyProtection="1">
      <alignment horizontal="center" vertical="center"/>
    </xf>
    <xf numFmtId="3" fontId="5" fillId="5" borderId="7" xfId="0" applyNumberFormat="1" applyFont="1" applyFill="1" applyBorder="1" applyAlignment="1">
      <alignment horizontal="center" vertical="center"/>
    </xf>
    <xf numFmtId="3" fontId="6" fillId="16" borderId="7" xfId="0" applyNumberFormat="1" applyFont="1" applyFill="1" applyBorder="1" applyAlignment="1">
      <alignment horizontal="center" vertical="center"/>
    </xf>
    <xf numFmtId="164" fontId="6" fillId="16" borderId="7" xfId="0" applyNumberFormat="1" applyFont="1" applyFill="1" applyBorder="1" applyAlignment="1">
      <alignment horizontal="center" vertical="center"/>
    </xf>
    <xf numFmtId="0" fontId="5" fillId="0" borderId="7" xfId="0" applyNumberFormat="1" applyFont="1" applyFill="1" applyBorder="1" applyAlignment="1">
      <alignment horizontal="center" vertical="center"/>
    </xf>
    <xf numFmtId="0" fontId="0" fillId="0" borderId="26" xfId="0" applyBorder="1" applyAlignment="1">
      <alignment horizontal="center" vertical="center"/>
    </xf>
    <xf numFmtId="0" fontId="8" fillId="0" borderId="9" xfId="0" applyFont="1" applyFill="1" applyBorder="1" applyAlignment="1" applyProtection="1">
      <alignment horizontal="center" vertical="center"/>
      <protection locked="0"/>
    </xf>
    <xf numFmtId="42" fontId="8" fillId="0" borderId="0" xfId="1" applyNumberFormat="1" applyFont="1" applyFill="1" applyBorder="1" applyAlignment="1" applyProtection="1">
      <alignment horizontal="center" vertical="center"/>
    </xf>
    <xf numFmtId="0" fontId="8" fillId="0" borderId="0" xfId="0" applyFont="1" applyFill="1" applyBorder="1" applyAlignment="1" applyProtection="1">
      <alignment horizontal="center" vertical="center"/>
      <protection locked="0"/>
    </xf>
    <xf numFmtId="42" fontId="8" fillId="0" borderId="0" xfId="1" applyNumberFormat="1" applyFont="1" applyFill="1" applyBorder="1" applyAlignment="1">
      <alignment horizontal="center" vertical="center"/>
    </xf>
    <xf numFmtId="42" fontId="11" fillId="0" borderId="7" xfId="1" applyNumberFormat="1" applyFont="1" applyFill="1" applyBorder="1" applyAlignment="1" applyProtection="1">
      <alignment horizontal="center" vertical="center"/>
    </xf>
    <xf numFmtId="164" fontId="8" fillId="0" borderId="7" xfId="0" applyNumberFormat="1" applyFont="1" applyFill="1" applyBorder="1" applyAlignment="1">
      <alignment horizontal="center" vertical="center"/>
    </xf>
    <xf numFmtId="164" fontId="11" fillId="0" borderId="7" xfId="0" applyNumberFormat="1" applyFont="1" applyFill="1" applyBorder="1" applyAlignment="1">
      <alignment horizontal="center" vertical="center"/>
    </xf>
    <xf numFmtId="0" fontId="0" fillId="0" borderId="28" xfId="0" applyBorder="1" applyAlignment="1">
      <alignment horizontal="center" vertical="center"/>
    </xf>
    <xf numFmtId="0" fontId="8" fillId="0" borderId="24" xfId="0" applyFont="1" applyFill="1" applyBorder="1" applyAlignment="1" applyProtection="1">
      <alignment horizontal="center" vertical="center"/>
      <protection locked="0"/>
    </xf>
    <xf numFmtId="42" fontId="8" fillId="0" borderId="32" xfId="1" applyNumberFormat="1" applyFont="1" applyFill="1" applyBorder="1" applyAlignment="1" applyProtection="1">
      <alignment horizontal="center" vertical="center"/>
    </xf>
    <xf numFmtId="0" fontId="8" fillId="0" borderId="32" xfId="0" applyFont="1" applyFill="1" applyBorder="1" applyAlignment="1" applyProtection="1">
      <alignment horizontal="center" vertical="center"/>
      <protection locked="0"/>
    </xf>
    <xf numFmtId="42" fontId="8" fillId="0" borderId="32" xfId="1" applyNumberFormat="1" applyFont="1" applyFill="1" applyBorder="1" applyAlignment="1">
      <alignment horizontal="center" vertical="center"/>
    </xf>
    <xf numFmtId="49" fontId="11" fillId="7" borderId="7" xfId="0" applyNumberFormat="1" applyFont="1" applyFill="1" applyBorder="1" applyAlignment="1" applyProtection="1">
      <alignment horizontal="center" vertical="center"/>
      <protection locked="0"/>
    </xf>
    <xf numFmtId="49" fontId="8" fillId="12" borderId="7" xfId="0" quotePrefix="1" applyNumberFormat="1" applyFont="1" applyFill="1" applyBorder="1" applyAlignment="1" applyProtection="1">
      <alignment horizontal="center" vertical="center" wrapText="1"/>
      <protection locked="0"/>
    </xf>
    <xf numFmtId="41" fontId="8" fillId="0" borderId="33" xfId="0" applyNumberFormat="1" applyFont="1" applyFill="1" applyBorder="1" applyAlignment="1">
      <alignment horizontal="center" vertical="center"/>
    </xf>
    <xf numFmtId="49" fontId="11" fillId="12" borderId="7" xfId="0" quotePrefix="1" applyNumberFormat="1" applyFont="1" applyFill="1" applyBorder="1" applyAlignment="1" applyProtection="1">
      <alignment horizontal="center" vertical="center" wrapText="1"/>
      <protection locked="0"/>
    </xf>
    <xf numFmtId="49" fontId="8" fillId="15" borderId="7" xfId="0" quotePrefix="1" applyNumberFormat="1" applyFont="1" applyFill="1" applyBorder="1" applyAlignment="1" applyProtection="1">
      <alignment horizontal="center" vertical="center" wrapText="1"/>
      <protection locked="0"/>
    </xf>
    <xf numFmtId="49" fontId="8" fillId="17" borderId="7" xfId="0" quotePrefix="1" applyNumberFormat="1" applyFont="1" applyFill="1" applyBorder="1" applyAlignment="1" applyProtection="1">
      <alignment horizontal="center" vertical="center" wrapText="1"/>
      <protection locked="0"/>
    </xf>
    <xf numFmtId="6" fontId="8" fillId="5" borderId="7" xfId="0" applyNumberFormat="1" applyFont="1" applyFill="1" applyBorder="1" applyAlignment="1">
      <alignment horizontal="center" vertical="center"/>
    </xf>
    <xf numFmtId="2" fontId="8" fillId="0" borderId="0" xfId="0" applyNumberFormat="1" applyFont="1" applyFill="1" applyBorder="1" applyAlignment="1">
      <alignment horizontal="center" vertical="center"/>
    </xf>
    <xf numFmtId="0" fontId="6" fillId="9" borderId="25" xfId="0" applyFont="1" applyFill="1" applyBorder="1" applyAlignment="1">
      <alignment horizontal="center" vertical="center"/>
    </xf>
    <xf numFmtId="164" fontId="5" fillId="9" borderId="25" xfId="0" applyNumberFormat="1" applyFont="1" applyFill="1" applyBorder="1" applyAlignment="1">
      <alignment horizontal="center" vertical="center"/>
    </xf>
    <xf numFmtId="0" fontId="5" fillId="8" borderId="27" xfId="0" applyFont="1" applyFill="1" applyBorder="1" applyAlignment="1">
      <alignment horizontal="center" vertical="center"/>
    </xf>
    <xf numFmtId="0" fontId="6" fillId="5" borderId="17" xfId="0" applyFont="1" applyFill="1" applyBorder="1" applyAlignment="1">
      <alignment horizontal="center" vertical="center"/>
    </xf>
    <xf numFmtId="164" fontId="5" fillId="5" borderId="17" xfId="0" applyNumberFormat="1" applyFont="1" applyFill="1" applyBorder="1" applyAlignment="1">
      <alignment horizontal="center" vertical="center"/>
    </xf>
    <xf numFmtId="0" fontId="5" fillId="0" borderId="27" xfId="0" applyFont="1" applyFill="1" applyBorder="1" applyAlignment="1">
      <alignment horizontal="center" vertical="center"/>
    </xf>
    <xf numFmtId="0" fontId="6" fillId="5" borderId="19" xfId="0" applyFont="1" applyFill="1" applyBorder="1" applyAlignment="1">
      <alignment horizontal="center" vertical="center"/>
    </xf>
    <xf numFmtId="164" fontId="5" fillId="5" borderId="19" xfId="0" applyNumberFormat="1" applyFont="1" applyFill="1" applyBorder="1" applyAlignment="1">
      <alignment horizontal="center" vertical="center"/>
    </xf>
    <xf numFmtId="0" fontId="6" fillId="5" borderId="5" xfId="0" applyFont="1" applyFill="1" applyBorder="1" applyAlignment="1">
      <alignment horizontal="center" vertical="center"/>
    </xf>
    <xf numFmtId="164" fontId="5" fillId="5" borderId="5" xfId="0" applyNumberFormat="1" applyFont="1" applyFill="1" applyBorder="1" applyAlignment="1">
      <alignment horizontal="center" vertical="center"/>
    </xf>
    <xf numFmtId="0" fontId="6" fillId="5" borderId="11" xfId="0" applyFont="1" applyFill="1" applyBorder="1" applyAlignment="1">
      <alignment horizontal="center" vertical="center"/>
    </xf>
    <xf numFmtId="164" fontId="5" fillId="5" borderId="11" xfId="0" applyNumberFormat="1" applyFont="1" applyFill="1" applyBorder="1" applyAlignment="1">
      <alignment horizontal="center" vertical="center"/>
    </xf>
    <xf numFmtId="0" fontId="8" fillId="0" borderId="27" xfId="0" applyFont="1" applyFill="1" applyBorder="1" applyAlignment="1">
      <alignment horizontal="center" vertical="center"/>
    </xf>
    <xf numFmtId="164" fontId="5" fillId="5" borderId="0" xfId="0" applyNumberFormat="1" applyFont="1" applyFill="1" applyBorder="1" applyAlignment="1">
      <alignment horizontal="center" vertical="center"/>
    </xf>
    <xf numFmtId="0" fontId="5" fillId="0" borderId="27" xfId="0" applyNumberFormat="1" applyFont="1" applyFill="1" applyBorder="1" applyAlignment="1">
      <alignment horizontal="center" vertical="center"/>
    </xf>
    <xf numFmtId="164" fontId="11" fillId="5" borderId="5" xfId="0" quotePrefix="1" applyNumberFormat="1" applyFont="1" applyFill="1" applyBorder="1" applyAlignment="1">
      <alignment horizontal="center" vertical="center"/>
    </xf>
    <xf numFmtId="6" fontId="11" fillId="5" borderId="5" xfId="0" applyNumberFormat="1" applyFont="1" applyFill="1" applyBorder="1" applyAlignment="1">
      <alignment horizontal="center" vertical="center"/>
    </xf>
    <xf numFmtId="0" fontId="8" fillId="0" borderId="30" xfId="0" applyFont="1" applyFill="1" applyBorder="1" applyAlignment="1">
      <alignment horizontal="center" vertical="center"/>
    </xf>
    <xf numFmtId="0" fontId="3" fillId="0" borderId="0" xfId="0" applyFont="1" applyBorder="1" applyAlignment="1">
      <alignment vertical="center" wrapText="1"/>
    </xf>
    <xf numFmtId="0" fontId="18" fillId="0" borderId="0" xfId="0" applyFont="1" applyAlignment="1">
      <alignment vertical="center" wrapText="1"/>
    </xf>
    <xf numFmtId="0" fontId="22" fillId="0" borderId="0" xfId="0" applyFont="1" applyAlignment="1">
      <alignment vertical="center" wrapText="1"/>
    </xf>
    <xf numFmtId="0" fontId="0" fillId="0" borderId="0" xfId="0" applyAlignment="1">
      <alignment vertical="center" wrapText="1"/>
    </xf>
    <xf numFmtId="0" fontId="18" fillId="0" borderId="0" xfId="0" applyFont="1" applyAlignment="1">
      <alignment horizontal="center" vertical="center" wrapText="1"/>
    </xf>
    <xf numFmtId="0" fontId="0" fillId="0" borderId="0" xfId="0" applyAlignment="1">
      <alignment wrapText="1"/>
    </xf>
    <xf numFmtId="0" fontId="19" fillId="0" borderId="0" xfId="0" applyFont="1" applyAlignment="1">
      <alignment vertical="center" wrapText="1"/>
    </xf>
    <xf numFmtId="0" fontId="23" fillId="0" borderId="0" xfId="0" applyFont="1" applyAlignment="1">
      <alignment vertical="center" wrapText="1"/>
    </xf>
    <xf numFmtId="0" fontId="18" fillId="0" borderId="0" xfId="0" applyFont="1" applyAlignment="1">
      <alignment horizontal="left" vertical="center" wrapText="1"/>
    </xf>
    <xf numFmtId="0" fontId="20" fillId="0" borderId="0" xfId="0" applyFont="1" applyAlignment="1">
      <alignment vertical="center" wrapText="1"/>
    </xf>
    <xf numFmtId="0" fontId="21" fillId="0" borderId="0" xfId="0" applyFont="1" applyAlignment="1">
      <alignment vertical="center" wrapText="1"/>
    </xf>
    <xf numFmtId="0" fontId="25" fillId="0" borderId="2" xfId="0" applyFont="1" applyBorder="1" applyAlignment="1">
      <alignment horizontal="center" vertical="center" wrapText="1"/>
    </xf>
    <xf numFmtId="0" fontId="0" fillId="0" borderId="4" xfId="0" applyBorder="1" applyAlignment="1">
      <alignment wrapText="1"/>
    </xf>
    <xf numFmtId="0" fontId="25" fillId="0" borderId="9" xfId="0" applyFont="1" applyBorder="1" applyAlignment="1">
      <alignment vertical="center" wrapText="1"/>
    </xf>
    <xf numFmtId="0" fontId="25" fillId="0" borderId="10" xfId="0" applyFont="1" applyBorder="1" applyAlignment="1">
      <alignment wrapText="1"/>
    </xf>
    <xf numFmtId="0" fontId="26" fillId="0" borderId="10" xfId="0" applyFont="1" applyBorder="1" applyAlignment="1">
      <alignment vertical="center" wrapText="1"/>
    </xf>
    <xf numFmtId="0" fontId="25" fillId="0" borderId="10" xfId="0" applyFont="1" applyBorder="1" applyAlignment="1">
      <alignment vertical="center" wrapText="1"/>
    </xf>
    <xf numFmtId="0" fontId="27" fillId="0" borderId="9" xfId="0" applyFont="1" applyBorder="1" applyAlignment="1">
      <alignment vertical="center" wrapText="1"/>
    </xf>
    <xf numFmtId="0" fontId="27" fillId="0" borderId="10" xfId="0" applyFont="1" applyBorder="1" applyAlignment="1">
      <alignment vertical="center" wrapText="1"/>
    </xf>
    <xf numFmtId="0" fontId="25" fillId="0" borderId="24" xfId="0" applyFont="1" applyBorder="1" applyAlignment="1">
      <alignment vertical="center" wrapText="1"/>
    </xf>
    <xf numFmtId="0" fontId="25" fillId="0" borderId="33" xfId="0" applyFont="1" applyBorder="1" applyAlignment="1">
      <alignment vertical="center" wrapText="1"/>
    </xf>
    <xf numFmtId="0" fontId="25" fillId="0" borderId="9" xfId="0" applyFont="1" applyBorder="1" applyAlignment="1">
      <alignment horizontal="left" vertical="center" wrapText="1"/>
    </xf>
    <xf numFmtId="41" fontId="8" fillId="12" borderId="17" xfId="0" applyNumberFormat="1" applyFont="1" applyFill="1" applyBorder="1" applyAlignment="1">
      <alignment horizontal="center" vertical="center"/>
    </xf>
    <xf numFmtId="41" fontId="8" fillId="12" borderId="11" xfId="0" applyNumberFormat="1" applyFont="1" applyFill="1" applyBorder="1" applyAlignment="1">
      <alignment horizontal="center" vertical="center"/>
    </xf>
    <xf numFmtId="41" fontId="8" fillId="7" borderId="7" xfId="0" applyNumberFormat="1" applyFont="1" applyFill="1" applyBorder="1" applyAlignment="1">
      <alignment horizontal="center" vertical="center"/>
    </xf>
    <xf numFmtId="3" fontId="8" fillId="5" borderId="7" xfId="0" applyNumberFormat="1"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15" xfId="0" applyFont="1" applyFill="1" applyBorder="1" applyAlignment="1">
      <alignment horizontal="center" vertical="center"/>
    </xf>
    <xf numFmtId="0" fontId="10" fillId="7" borderId="7" xfId="0" applyFont="1" applyFill="1" applyBorder="1" applyAlignment="1">
      <alignment horizontal="center" vertical="center" wrapText="1"/>
    </xf>
    <xf numFmtId="0" fontId="10" fillId="5" borderId="7" xfId="0" applyFont="1" applyFill="1" applyBorder="1" applyAlignment="1">
      <alignment horizontal="center" vertical="center"/>
    </xf>
    <xf numFmtId="41" fontId="8" fillId="12" borderId="25" xfId="0" applyNumberFormat="1" applyFont="1" applyFill="1" applyBorder="1" applyAlignment="1">
      <alignment horizontal="center" vertical="center"/>
    </xf>
    <xf numFmtId="166" fontId="8" fillId="12" borderId="17" xfId="1" applyNumberFormat="1" applyFont="1" applyFill="1" applyBorder="1" applyAlignment="1">
      <alignment horizontal="center" vertical="center"/>
    </xf>
    <xf numFmtId="166" fontId="8" fillId="12" borderId="11" xfId="1" applyNumberFormat="1" applyFont="1" applyFill="1" applyBorder="1" applyAlignment="1">
      <alignment horizontal="center" vertical="center"/>
    </xf>
    <xf numFmtId="166" fontId="8" fillId="7" borderId="7" xfId="1" applyNumberFormat="1" applyFont="1" applyFill="1" applyBorder="1" applyAlignment="1">
      <alignment horizontal="center" vertical="center"/>
    </xf>
    <xf numFmtId="164" fontId="8" fillId="5" borderId="37" xfId="0" applyNumberFormat="1" applyFont="1" applyFill="1" applyBorder="1" applyAlignment="1">
      <alignment horizontal="center" vertical="center"/>
    </xf>
    <xf numFmtId="164" fontId="8" fillId="5" borderId="35" xfId="0" applyNumberFormat="1" applyFont="1" applyFill="1" applyBorder="1" applyAlignment="1">
      <alignment horizontal="center" vertical="center"/>
    </xf>
    <xf numFmtId="164" fontId="8" fillId="5" borderId="38" xfId="0" applyNumberFormat="1" applyFont="1" applyFill="1" applyBorder="1" applyAlignment="1">
      <alignment horizontal="center" vertical="center"/>
    </xf>
    <xf numFmtId="164" fontId="8" fillId="5" borderId="34" xfId="0" applyNumberFormat="1" applyFont="1" applyFill="1" applyBorder="1" applyAlignment="1">
      <alignment horizontal="center" vertical="center"/>
    </xf>
    <xf numFmtId="164" fontId="8" fillId="5" borderId="36" xfId="0" applyNumberFormat="1" applyFont="1" applyFill="1" applyBorder="1" applyAlignment="1">
      <alignment horizontal="center" vertical="center"/>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11" fillId="0" borderId="7" xfId="0" applyFont="1" applyFill="1" applyBorder="1" applyAlignment="1" applyProtection="1">
      <alignment horizontal="center" vertical="center"/>
      <protection locked="0"/>
    </xf>
    <xf numFmtId="164" fontId="8" fillId="0" borderId="7" xfId="0" applyNumberFormat="1" applyFont="1" applyFill="1" applyBorder="1" applyAlignment="1">
      <alignment horizontal="center" vertical="center"/>
    </xf>
    <xf numFmtId="164" fontId="5" fillId="5" borderId="34" xfId="0" applyNumberFormat="1" applyFont="1" applyFill="1" applyBorder="1" applyAlignment="1">
      <alignment horizontal="center" vertical="center"/>
    </xf>
    <xf numFmtId="164" fontId="5" fillId="5" borderId="35" xfId="0" applyNumberFormat="1" applyFont="1" applyFill="1" applyBorder="1" applyAlignment="1">
      <alignment horizontal="center" vertical="center"/>
    </xf>
    <xf numFmtId="164" fontId="5" fillId="5" borderId="36" xfId="0" applyNumberFormat="1" applyFont="1" applyFill="1" applyBorder="1" applyAlignment="1">
      <alignment horizontal="center" vertical="center"/>
    </xf>
    <xf numFmtId="3" fontId="5" fillId="5" borderId="7" xfId="0" applyNumberFormat="1" applyFont="1" applyFill="1" applyBorder="1" applyAlignment="1">
      <alignment horizontal="center" vertical="center"/>
    </xf>
    <xf numFmtId="0" fontId="25" fillId="0" borderId="9" xfId="0" applyFont="1" applyBorder="1" applyAlignment="1">
      <alignment horizontal="left" vertical="center" wrapText="1"/>
    </xf>
    <xf numFmtId="0" fontId="25" fillId="0" borderId="10" xfId="0" applyFont="1" applyBorder="1" applyAlignment="1">
      <alignment horizontal="left" vertical="center" wrapText="1"/>
    </xf>
    <xf numFmtId="0" fontId="24" fillId="0" borderId="9" xfId="0" applyFont="1" applyBorder="1" applyAlignment="1">
      <alignment horizontal="left" vertical="center" wrapText="1" indent="4"/>
    </xf>
    <xf numFmtId="0" fontId="24" fillId="0" borderId="10" xfId="0" applyFont="1" applyBorder="1" applyAlignment="1">
      <alignment horizontal="left" vertical="center" wrapText="1" indent="4"/>
    </xf>
  </cellXfs>
  <cellStyles count="4">
    <cellStyle name="Currency" xfId="1" builtinId="4"/>
    <cellStyle name="Linked Cell" xfId="2" builtinId="24"/>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cid:A12D31A7-9A54-4C66-84CF-476660A03A07"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205740</xdr:colOff>
      <xdr:row>0</xdr:row>
      <xdr:rowOff>0</xdr:rowOff>
    </xdr:from>
    <xdr:to>
      <xdr:col>0</xdr:col>
      <xdr:colOff>2225040</xdr:colOff>
      <xdr:row>0</xdr:row>
      <xdr:rowOff>961390</xdr:rowOff>
    </xdr:to>
    <xdr:pic>
      <xdr:nvPicPr>
        <xdr:cNvPr id="5" name="A12D31A7-9A54-4C66-84CF-476660A03A07" descr="cid:A12D31A7-9A54-4C66-84CF-476660A03A07">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05740" y="0"/>
          <a:ext cx="2019300" cy="961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7"/>
  <sheetViews>
    <sheetView topLeftCell="A7" workbookViewId="0">
      <selection activeCell="AJ8" sqref="AJ8:AU22"/>
    </sheetView>
  </sheetViews>
  <sheetFormatPr defaultColWidth="8.88671875" defaultRowHeight="14.4" x14ac:dyDescent="0.3"/>
  <cols>
    <col min="1" max="1" width="25.33203125" style="2" customWidth="1"/>
    <col min="2" max="2" width="0" style="2" hidden="1" customWidth="1"/>
    <col min="3" max="3" width="10.33203125" style="2" hidden="1" customWidth="1"/>
    <col min="4" max="4" width="8.109375" style="2" hidden="1" customWidth="1"/>
    <col min="5" max="5" width="0" style="2" hidden="1" customWidth="1"/>
    <col min="6" max="6" width="7.44140625" style="2" hidden="1" customWidth="1"/>
    <col min="7" max="9" width="0" style="2" hidden="1" customWidth="1"/>
    <col min="10" max="10" width="7.5546875" style="2" customWidth="1"/>
    <col min="11" max="11" width="11.88671875" style="2" customWidth="1"/>
    <col min="12" max="12" width="9.88671875" style="2" customWidth="1"/>
    <col min="13" max="13" width="2.6640625" style="2" customWidth="1"/>
    <col min="14" max="14" width="7.6640625" style="2" hidden="1" customWidth="1"/>
    <col min="15" max="17" width="0" style="2" hidden="1" customWidth="1"/>
    <col min="18" max="18" width="1.88671875" style="2" hidden="1" customWidth="1"/>
    <col min="19" max="19" width="3.44140625" style="2" hidden="1" customWidth="1"/>
    <col min="20" max="20" width="2.6640625" style="2" hidden="1" customWidth="1"/>
    <col min="21" max="21" width="4.6640625" style="2" hidden="1" customWidth="1"/>
    <col min="22" max="22" width="8" style="2" customWidth="1"/>
    <col min="23" max="23" width="11.5546875" style="2" customWidth="1"/>
    <col min="24" max="24" width="10" style="2" customWidth="1"/>
    <col min="25" max="25" width="2.44140625" style="2" customWidth="1"/>
    <col min="26" max="30" width="0" style="2" hidden="1" customWidth="1"/>
    <col min="31" max="31" width="11.6640625" style="2" hidden="1" customWidth="1"/>
    <col min="32" max="32" width="7.5546875" style="2" customWidth="1"/>
    <col min="33" max="33" width="10.5546875" style="2" customWidth="1"/>
    <col min="34" max="34" width="9.109375" style="2" customWidth="1"/>
    <col min="35" max="43" width="8.88671875" style="2"/>
    <col min="44" max="44" width="19.5546875" style="2" customWidth="1"/>
    <col min="45" max="45" width="3.6640625" style="2" customWidth="1"/>
    <col min="46" max="46" width="0.6640625" style="2" customWidth="1"/>
    <col min="47" max="47" width="1.6640625" style="2" customWidth="1"/>
    <col min="48" max="16384" width="8.88671875" style="2"/>
  </cols>
  <sheetData>
    <row r="1" spans="1:47" x14ac:dyDescent="0.3">
      <c r="A1" s="1"/>
      <c r="B1" s="1"/>
      <c r="C1" s="1"/>
      <c r="D1" s="1"/>
      <c r="E1" s="1"/>
      <c r="F1" s="1"/>
      <c r="G1" s="1"/>
      <c r="H1" s="1"/>
      <c r="I1" s="1"/>
      <c r="J1" s="1"/>
      <c r="K1" s="1"/>
      <c r="L1" s="1"/>
      <c r="M1" s="1"/>
      <c r="AJ1" s="3"/>
      <c r="AK1" s="3"/>
      <c r="AL1" s="3"/>
      <c r="AM1" s="3"/>
      <c r="AN1" s="3"/>
      <c r="AO1" s="3"/>
      <c r="AP1" s="3"/>
      <c r="AQ1" s="3"/>
      <c r="AR1" s="3"/>
      <c r="AS1" s="3"/>
      <c r="AT1" s="3"/>
      <c r="AU1" s="3"/>
    </row>
    <row r="2" spans="1:47" ht="14.4" customHeight="1" x14ac:dyDescent="0.3">
      <c r="A2" s="4"/>
      <c r="B2" s="4"/>
      <c r="C2" s="4"/>
      <c r="D2" s="4"/>
      <c r="E2" s="4"/>
      <c r="F2" s="4"/>
      <c r="G2" s="4"/>
      <c r="H2" s="4"/>
      <c r="I2" s="4"/>
      <c r="J2" s="4"/>
      <c r="K2" s="4"/>
      <c r="L2" s="4"/>
      <c r="M2" s="1"/>
      <c r="AJ2" s="3"/>
      <c r="AK2" s="3"/>
      <c r="AL2" s="3"/>
      <c r="AM2" s="3"/>
      <c r="AN2" s="3"/>
      <c r="AO2" s="3"/>
      <c r="AP2" s="3"/>
      <c r="AQ2" s="3"/>
      <c r="AR2" s="3"/>
      <c r="AS2" s="3"/>
      <c r="AT2" s="3"/>
      <c r="AU2" s="3"/>
    </row>
    <row r="3" spans="1:47" ht="6.6" customHeight="1" x14ac:dyDescent="0.3">
      <c r="A3" s="4"/>
      <c r="B3" s="4"/>
      <c r="C3" s="4"/>
      <c r="D3" s="4"/>
      <c r="E3" s="4"/>
      <c r="F3" s="4"/>
      <c r="G3" s="4"/>
      <c r="H3" s="4"/>
      <c r="I3" s="4"/>
      <c r="J3" s="4"/>
      <c r="K3" s="4"/>
      <c r="L3" s="4"/>
      <c r="M3" s="1"/>
      <c r="AJ3" s="3"/>
      <c r="AK3" s="3"/>
      <c r="AL3" s="3"/>
      <c r="AM3" s="3"/>
      <c r="AN3" s="3"/>
      <c r="AO3" s="3"/>
      <c r="AP3" s="3"/>
      <c r="AQ3" s="3"/>
      <c r="AR3" s="3"/>
      <c r="AS3" s="3"/>
      <c r="AT3" s="3"/>
      <c r="AU3" s="3"/>
    </row>
    <row r="4" spans="1:47" ht="6" customHeight="1" x14ac:dyDescent="0.3">
      <c r="A4" s="4"/>
      <c r="B4" s="4"/>
      <c r="C4" s="4"/>
      <c r="D4" s="4"/>
      <c r="E4" s="4"/>
      <c r="F4" s="4"/>
      <c r="G4" s="4"/>
      <c r="H4" s="4"/>
      <c r="I4" s="4"/>
      <c r="J4" s="4"/>
      <c r="K4" s="4"/>
      <c r="L4" s="4"/>
      <c r="M4" s="1"/>
      <c r="AJ4" s="3"/>
      <c r="AK4" s="3"/>
      <c r="AL4" s="3"/>
      <c r="AM4" s="3"/>
      <c r="AN4" s="3"/>
      <c r="AO4" s="3"/>
      <c r="AP4" s="3"/>
      <c r="AQ4" s="3"/>
      <c r="AR4" s="3"/>
      <c r="AS4" s="3"/>
      <c r="AT4" s="3"/>
      <c r="AU4" s="3"/>
    </row>
    <row r="5" spans="1:47" x14ac:dyDescent="0.3">
      <c r="A5" s="4"/>
      <c r="B5" s="4"/>
      <c r="C5" s="4"/>
      <c r="D5" s="4"/>
      <c r="E5" s="4"/>
      <c r="F5" s="4"/>
      <c r="G5" s="4"/>
      <c r="H5" s="4"/>
      <c r="I5" s="4"/>
      <c r="J5" s="4"/>
      <c r="K5" s="4"/>
      <c r="L5" s="4"/>
      <c r="M5" s="1"/>
      <c r="AJ5" s="3"/>
      <c r="AK5" s="3"/>
      <c r="AL5" s="3"/>
      <c r="AM5" s="3"/>
      <c r="AN5" s="3"/>
      <c r="AO5" s="3"/>
      <c r="AP5" s="3"/>
      <c r="AQ5" s="3"/>
      <c r="AR5" s="3"/>
      <c r="AS5" s="3"/>
      <c r="AT5" s="3"/>
      <c r="AU5" s="3"/>
    </row>
    <row r="6" spans="1:47" x14ac:dyDescent="0.3">
      <c r="A6" s="4"/>
      <c r="B6" s="4"/>
      <c r="C6" s="4"/>
      <c r="D6" s="4"/>
      <c r="E6" s="4"/>
      <c r="F6" s="4"/>
      <c r="G6" s="4"/>
      <c r="H6" s="4"/>
      <c r="I6" s="4"/>
      <c r="J6" s="4"/>
      <c r="K6" s="4"/>
      <c r="L6" s="4"/>
      <c r="M6" s="1"/>
      <c r="AJ6" s="3"/>
      <c r="AK6" s="3"/>
      <c r="AL6" s="3"/>
      <c r="AM6" s="3"/>
      <c r="AN6" s="3"/>
      <c r="AO6" s="3"/>
      <c r="AP6" s="3"/>
      <c r="AQ6" s="3"/>
      <c r="AR6" s="3"/>
      <c r="AS6" s="3"/>
      <c r="AT6" s="3"/>
      <c r="AU6" s="3"/>
    </row>
    <row r="7" spans="1:47" ht="10.199999999999999" customHeight="1" x14ac:dyDescent="0.3">
      <c r="A7" s="4"/>
      <c r="B7" s="4"/>
      <c r="C7" s="4"/>
      <c r="D7" s="4"/>
      <c r="E7" s="4"/>
      <c r="F7" s="4"/>
      <c r="G7" s="4"/>
      <c r="H7" s="4"/>
      <c r="I7" s="4"/>
      <c r="J7" s="4"/>
      <c r="K7" s="4"/>
      <c r="L7" s="4"/>
      <c r="M7" s="1"/>
      <c r="AJ7" s="3"/>
      <c r="AK7" s="3"/>
      <c r="AL7" s="3"/>
      <c r="AM7" s="3"/>
      <c r="AN7" s="3"/>
      <c r="AO7" s="3"/>
      <c r="AP7" s="3"/>
      <c r="AQ7" s="3"/>
      <c r="AR7" s="3"/>
      <c r="AS7" s="3"/>
      <c r="AT7" s="3"/>
      <c r="AU7" s="3"/>
    </row>
    <row r="8" spans="1:47" ht="43.2" customHeight="1" thickBot="1" x14ac:dyDescent="0.35">
      <c r="A8" s="4"/>
      <c r="B8" s="5"/>
      <c r="C8" s="6"/>
      <c r="D8" s="6"/>
      <c r="E8" s="6"/>
      <c r="F8" s="6"/>
      <c r="G8" s="6"/>
      <c r="H8" s="6"/>
      <c r="I8" s="6"/>
      <c r="J8" s="193" t="s">
        <v>0</v>
      </c>
      <c r="K8" s="193"/>
      <c r="L8" s="194"/>
      <c r="M8" s="1"/>
      <c r="N8" s="195" t="s">
        <v>1</v>
      </c>
      <c r="O8" s="195"/>
      <c r="P8" s="195"/>
      <c r="Q8" s="195"/>
      <c r="R8" s="195"/>
      <c r="S8" s="195"/>
      <c r="T8" s="195"/>
      <c r="U8" s="195"/>
      <c r="V8" s="195"/>
      <c r="W8" s="195"/>
      <c r="X8" s="195"/>
      <c r="Z8" s="7" t="s">
        <v>2</v>
      </c>
      <c r="AA8" s="8" t="s">
        <v>3</v>
      </c>
      <c r="AB8" s="9" t="s">
        <v>4</v>
      </c>
      <c r="AC8" s="10"/>
      <c r="AD8" s="10"/>
      <c r="AE8" s="11"/>
      <c r="AF8" s="196" t="s">
        <v>5</v>
      </c>
      <c r="AG8" s="196"/>
      <c r="AH8" s="196"/>
      <c r="AJ8" s="211" t="s">
        <v>78</v>
      </c>
      <c r="AK8" s="211"/>
      <c r="AL8" s="211"/>
      <c r="AM8" s="211"/>
      <c r="AN8" s="211"/>
      <c r="AO8" s="211"/>
      <c r="AP8" s="211"/>
      <c r="AQ8" s="211"/>
      <c r="AR8" s="211"/>
      <c r="AS8" s="211"/>
      <c r="AT8" s="211"/>
      <c r="AU8" s="211"/>
    </row>
    <row r="9" spans="1:47" ht="2.4" hidden="1" customHeight="1" x14ac:dyDescent="0.3">
      <c r="B9" s="12"/>
      <c r="C9" s="13"/>
      <c r="D9" s="13"/>
      <c r="E9" s="13"/>
      <c r="F9" s="13"/>
      <c r="G9" s="13"/>
      <c r="H9" s="13"/>
      <c r="I9" s="13"/>
      <c r="J9" s="13"/>
      <c r="K9" s="13"/>
      <c r="L9" s="14"/>
      <c r="N9" s="15"/>
      <c r="O9" s="15"/>
      <c r="P9" s="15"/>
      <c r="Q9" s="15"/>
      <c r="R9" s="15"/>
      <c r="S9" s="15"/>
      <c r="T9" s="15"/>
      <c r="U9" s="15"/>
      <c r="V9" s="15"/>
      <c r="W9" s="15"/>
      <c r="X9" s="15"/>
      <c r="Z9" s="16">
        <v>15</v>
      </c>
      <c r="AA9" s="17">
        <v>1</v>
      </c>
      <c r="AB9" s="18"/>
      <c r="AC9" s="19">
        <f>SUM(Z9:AB9)</f>
        <v>16</v>
      </c>
      <c r="AD9" s="20">
        <f>SUM(Z9*8924, AA9*6000, AB9*4500)</f>
        <v>139860</v>
      </c>
      <c r="AE9" s="21"/>
      <c r="AF9" s="22"/>
      <c r="AG9" s="22"/>
      <c r="AH9" s="22"/>
      <c r="AJ9" s="212"/>
      <c r="AK9" s="212"/>
      <c r="AL9" s="212"/>
      <c r="AM9" s="212"/>
      <c r="AN9" s="212"/>
      <c r="AO9" s="212"/>
      <c r="AP9" s="212"/>
      <c r="AQ9" s="212"/>
      <c r="AR9" s="212"/>
      <c r="AS9" s="212"/>
      <c r="AT9" s="212"/>
      <c r="AU9" s="212"/>
    </row>
    <row r="10" spans="1:47" ht="18.600000000000001" hidden="1" customHeight="1" x14ac:dyDescent="0.3">
      <c r="A10" s="23"/>
      <c r="B10" s="197"/>
      <c r="C10" s="198"/>
      <c r="D10" s="198"/>
      <c r="E10" s="198"/>
      <c r="F10" s="198"/>
      <c r="G10" s="198"/>
      <c r="H10" s="198"/>
      <c r="I10" s="198"/>
      <c r="J10" s="198"/>
      <c r="K10" s="198"/>
      <c r="L10" s="199"/>
      <c r="N10" s="200" t="s">
        <v>6</v>
      </c>
      <c r="O10" s="200"/>
      <c r="P10" s="200"/>
      <c r="Q10" s="200"/>
      <c r="R10" s="200"/>
      <c r="S10" s="200"/>
      <c r="T10" s="200"/>
      <c r="U10" s="200"/>
      <c r="V10" s="200"/>
      <c r="W10" s="200"/>
      <c r="X10" s="200"/>
      <c r="Z10" s="24"/>
      <c r="AA10" s="25">
        <v>10</v>
      </c>
      <c r="AB10" s="26"/>
      <c r="AC10" s="201" t="s">
        <v>7</v>
      </c>
      <c r="AD10" s="201"/>
      <c r="AE10" s="201"/>
      <c r="AF10" s="201"/>
      <c r="AG10" s="201"/>
      <c r="AH10" s="201"/>
      <c r="AJ10" s="212"/>
      <c r="AK10" s="212"/>
      <c r="AL10" s="212"/>
      <c r="AM10" s="212"/>
      <c r="AN10" s="212"/>
      <c r="AO10" s="212"/>
      <c r="AP10" s="212"/>
      <c r="AQ10" s="212"/>
      <c r="AR10" s="212"/>
      <c r="AS10" s="212"/>
      <c r="AT10" s="212"/>
      <c r="AU10" s="212"/>
    </row>
    <row r="11" spans="1:47" ht="37.950000000000003" customHeight="1" x14ac:dyDescent="0.3">
      <c r="A11" s="27" t="s">
        <v>8</v>
      </c>
      <c r="B11" s="28" t="s">
        <v>2</v>
      </c>
      <c r="C11" s="29" t="s">
        <v>9</v>
      </c>
      <c r="D11" s="28" t="s">
        <v>3</v>
      </c>
      <c r="E11" s="29" t="s">
        <v>10</v>
      </c>
      <c r="F11" s="28" t="s">
        <v>4</v>
      </c>
      <c r="G11" s="30" t="s">
        <v>11</v>
      </c>
      <c r="H11" s="31" t="s">
        <v>12</v>
      </c>
      <c r="I11" s="32" t="s">
        <v>13</v>
      </c>
      <c r="J11" s="33" t="s">
        <v>14</v>
      </c>
      <c r="K11" s="34" t="s">
        <v>15</v>
      </c>
      <c r="L11" s="35" t="s">
        <v>16</v>
      </c>
      <c r="N11" s="36" t="s">
        <v>2</v>
      </c>
      <c r="O11" s="37" t="s">
        <v>9</v>
      </c>
      <c r="P11" s="36" t="s">
        <v>3</v>
      </c>
      <c r="Q11" s="37" t="s">
        <v>10</v>
      </c>
      <c r="R11" s="36" t="s">
        <v>4</v>
      </c>
      <c r="S11" s="38" t="s">
        <v>11</v>
      </c>
      <c r="T11" s="39" t="s">
        <v>12</v>
      </c>
      <c r="U11" s="40" t="s">
        <v>13</v>
      </c>
      <c r="V11" s="39" t="s">
        <v>17</v>
      </c>
      <c r="W11" s="38" t="s">
        <v>18</v>
      </c>
      <c r="X11" s="41" t="s">
        <v>16</v>
      </c>
      <c r="Z11" s="42">
        <v>37</v>
      </c>
      <c r="AA11" s="43"/>
      <c r="AB11" s="44"/>
      <c r="AC11" s="8" t="s">
        <v>2</v>
      </c>
      <c r="AD11" s="8" t="s">
        <v>3</v>
      </c>
      <c r="AE11" s="8" t="s">
        <v>4</v>
      </c>
      <c r="AF11" s="45" t="s">
        <v>14</v>
      </c>
      <c r="AG11" s="45" t="s">
        <v>18</v>
      </c>
      <c r="AH11" s="46" t="s">
        <v>19</v>
      </c>
      <c r="AJ11" s="212"/>
      <c r="AK11" s="212"/>
      <c r="AL11" s="212"/>
      <c r="AM11" s="212"/>
      <c r="AN11" s="212"/>
      <c r="AO11" s="212"/>
      <c r="AP11" s="212"/>
      <c r="AQ11" s="212"/>
      <c r="AR11" s="212"/>
      <c r="AS11" s="212"/>
      <c r="AT11" s="212"/>
      <c r="AU11" s="212"/>
    </row>
    <row r="12" spans="1:47" ht="15.6" customHeight="1" x14ac:dyDescent="0.3">
      <c r="A12" s="47" t="s">
        <v>20</v>
      </c>
      <c r="B12" s="48">
        <v>20</v>
      </c>
      <c r="C12" s="49">
        <f t="shared" ref="C12:C44" si="0">SUM(B12*8924)</f>
        <v>178480</v>
      </c>
      <c r="D12" s="50"/>
      <c r="E12" s="49">
        <f>SUM(D12*6000)</f>
        <v>0</v>
      </c>
      <c r="F12" s="50"/>
      <c r="G12" s="49">
        <f>SUM(F12*4500)</f>
        <v>0</v>
      </c>
      <c r="H12" s="50"/>
      <c r="I12" s="51">
        <f>SUM(H12*2772)</f>
        <v>0</v>
      </c>
      <c r="J12" s="52">
        <f>SUM(B12,D12,F12,H12)</f>
        <v>20</v>
      </c>
      <c r="K12" s="53">
        <f>SUM(C12,E12,G12,I12)</f>
        <v>178480</v>
      </c>
      <c r="L12" s="54"/>
      <c r="N12" s="48">
        <v>20</v>
      </c>
      <c r="O12" s="49">
        <f>SUM(N12*8924)</f>
        <v>178480</v>
      </c>
      <c r="P12" s="50"/>
      <c r="Q12" s="49">
        <f>SUM(P12*6000)</f>
        <v>0</v>
      </c>
      <c r="R12" s="50"/>
      <c r="S12" s="49">
        <f>SUM(R12*4500)</f>
        <v>0</v>
      </c>
      <c r="T12" s="50"/>
      <c r="U12" s="51">
        <f>SUM(T12*2772)</f>
        <v>0</v>
      </c>
      <c r="V12" s="52">
        <f>SUM(N12,P12,R12,T12)</f>
        <v>20</v>
      </c>
      <c r="W12" s="55">
        <f>SUM(O12,Q12,S12,U12)</f>
        <v>178480</v>
      </c>
      <c r="X12" s="54"/>
      <c r="Z12" s="16">
        <v>40</v>
      </c>
      <c r="AA12" s="17"/>
      <c r="AB12" s="18"/>
      <c r="AC12" s="17">
        <v>15</v>
      </c>
      <c r="AD12" s="17">
        <v>1</v>
      </c>
      <c r="AE12" s="17"/>
      <c r="AF12" s="56">
        <f>SUM(AC12:AE12)</f>
        <v>16</v>
      </c>
      <c r="AG12" s="20">
        <f>SUM(AC12*8924, AD12*6000, AE12*4500)</f>
        <v>139860</v>
      </c>
      <c r="AH12" s="21"/>
      <c r="AJ12" s="212"/>
      <c r="AK12" s="212"/>
      <c r="AL12" s="212"/>
      <c r="AM12" s="212"/>
      <c r="AN12" s="212"/>
      <c r="AO12" s="212"/>
      <c r="AP12" s="212"/>
      <c r="AQ12" s="212"/>
      <c r="AR12" s="212"/>
      <c r="AS12" s="212"/>
      <c r="AT12" s="212"/>
      <c r="AU12" s="212"/>
    </row>
    <row r="13" spans="1:47" ht="17.399999999999999" customHeight="1" thickBot="1" x14ac:dyDescent="0.35">
      <c r="A13" s="47" t="s">
        <v>21</v>
      </c>
      <c r="B13" s="50"/>
      <c r="C13" s="57">
        <f t="shared" si="0"/>
        <v>0</v>
      </c>
      <c r="D13" s="50">
        <v>10</v>
      </c>
      <c r="E13" s="49">
        <f t="shared" ref="E13:E21" si="1">SUM(D13*6000)</f>
        <v>60000</v>
      </c>
      <c r="F13" s="50"/>
      <c r="G13" s="49">
        <f t="shared" ref="G13:G28" si="2">SUM(F13*4500)</f>
        <v>0</v>
      </c>
      <c r="H13" s="50"/>
      <c r="I13" s="51">
        <f t="shared" ref="I13:I21" si="3">SUM(H13*2772)</f>
        <v>0</v>
      </c>
      <c r="J13" s="58">
        <f t="shared" ref="J13:K44" si="4">SUM(B13,D13,F13,H13)</f>
        <v>10</v>
      </c>
      <c r="K13" s="59">
        <f t="shared" si="4"/>
        <v>60000</v>
      </c>
      <c r="L13" s="54"/>
      <c r="N13" s="50"/>
      <c r="O13" s="57">
        <f t="shared" ref="O13:O44" si="5">SUM(N13*8924)</f>
        <v>0</v>
      </c>
      <c r="P13" s="48">
        <v>12</v>
      </c>
      <c r="Q13" s="49">
        <f t="shared" ref="Q13:Q43" si="6">SUM(P13*6000)</f>
        <v>72000</v>
      </c>
      <c r="R13" s="50"/>
      <c r="S13" s="49">
        <f t="shared" ref="S13:S28" si="7">SUM(R13*4500)</f>
        <v>0</v>
      </c>
      <c r="T13" s="50"/>
      <c r="U13" s="51">
        <f t="shared" ref="U13:U43" si="8">SUM(T13*2772)</f>
        <v>0</v>
      </c>
      <c r="V13" s="58">
        <f t="shared" ref="V13:W42" si="9">SUM(N13,P13,R13,T13)</f>
        <v>12</v>
      </c>
      <c r="W13" s="60">
        <f t="shared" si="9"/>
        <v>72000</v>
      </c>
      <c r="X13" s="54"/>
      <c r="Z13" s="61">
        <v>87</v>
      </c>
      <c r="AA13" s="62"/>
      <c r="AB13" s="63"/>
      <c r="AC13" s="17"/>
      <c r="AD13" s="17">
        <v>10</v>
      </c>
      <c r="AE13" s="17"/>
      <c r="AF13" s="56">
        <f t="shared" ref="AF13:AF45" si="10">SUM(AC13:AE13)</f>
        <v>10</v>
      </c>
      <c r="AG13" s="20">
        <f t="shared" ref="AG13:AG46" si="11">SUM(AC13*8924, AD13*6000, AE13*4500)</f>
        <v>60000</v>
      </c>
      <c r="AH13" s="21"/>
      <c r="AJ13" s="212"/>
      <c r="AK13" s="212"/>
      <c r="AL13" s="212"/>
      <c r="AM13" s="212"/>
      <c r="AN13" s="212"/>
      <c r="AO13" s="212"/>
      <c r="AP13" s="212"/>
      <c r="AQ13" s="212"/>
      <c r="AR13" s="212"/>
      <c r="AS13" s="212"/>
      <c r="AT13" s="212"/>
      <c r="AU13" s="212"/>
    </row>
    <row r="14" spans="1:47" ht="14.4" customHeight="1" x14ac:dyDescent="0.3">
      <c r="A14" s="47" t="s">
        <v>22</v>
      </c>
      <c r="B14" s="50">
        <v>37</v>
      </c>
      <c r="C14" s="57">
        <f t="shared" si="0"/>
        <v>330188</v>
      </c>
      <c r="D14" s="50"/>
      <c r="E14" s="49">
        <f t="shared" si="1"/>
        <v>0</v>
      </c>
      <c r="F14" s="50"/>
      <c r="G14" s="49">
        <f t="shared" si="2"/>
        <v>0</v>
      </c>
      <c r="H14" s="50"/>
      <c r="I14" s="51">
        <f t="shared" si="3"/>
        <v>0</v>
      </c>
      <c r="J14" s="58">
        <f t="shared" si="4"/>
        <v>37</v>
      </c>
      <c r="K14" s="59">
        <f t="shared" si="4"/>
        <v>330188</v>
      </c>
      <c r="L14" s="64">
        <f>SUM(K14:K16)</f>
        <v>1463536</v>
      </c>
      <c r="N14" s="48">
        <v>40</v>
      </c>
      <c r="O14" s="57">
        <f t="shared" si="5"/>
        <v>356960</v>
      </c>
      <c r="P14" s="50"/>
      <c r="Q14" s="49">
        <f t="shared" si="6"/>
        <v>0</v>
      </c>
      <c r="R14" s="50"/>
      <c r="S14" s="49">
        <f t="shared" si="7"/>
        <v>0</v>
      </c>
      <c r="T14" s="50"/>
      <c r="U14" s="51">
        <f t="shared" si="8"/>
        <v>0</v>
      </c>
      <c r="V14" s="58">
        <f t="shared" si="9"/>
        <v>40</v>
      </c>
      <c r="W14" s="60">
        <f t="shared" si="9"/>
        <v>356960</v>
      </c>
      <c r="X14" s="191">
        <f>SUM(W14:W16)</f>
        <v>1508156</v>
      </c>
      <c r="Z14" s="65"/>
      <c r="AA14" s="66">
        <v>9</v>
      </c>
      <c r="AB14" s="67"/>
      <c r="AC14" s="17">
        <v>37</v>
      </c>
      <c r="AD14" s="17"/>
      <c r="AE14" s="17"/>
      <c r="AF14" s="56">
        <f t="shared" si="10"/>
        <v>37</v>
      </c>
      <c r="AG14" s="20">
        <f t="shared" si="11"/>
        <v>330188</v>
      </c>
      <c r="AH14" s="218">
        <f>SUM(AG14:AG16)</f>
        <v>1463536</v>
      </c>
      <c r="AJ14" s="212"/>
      <c r="AK14" s="212"/>
      <c r="AL14" s="212"/>
      <c r="AM14" s="212"/>
      <c r="AN14" s="212"/>
      <c r="AO14" s="212"/>
      <c r="AP14" s="212"/>
      <c r="AQ14" s="212"/>
      <c r="AR14" s="212"/>
      <c r="AS14" s="212"/>
      <c r="AT14" s="212"/>
      <c r="AU14" s="212"/>
    </row>
    <row r="15" spans="1:47" ht="15.6" customHeight="1" x14ac:dyDescent="0.3">
      <c r="A15" s="47" t="s">
        <v>23</v>
      </c>
      <c r="B15" s="50">
        <v>40</v>
      </c>
      <c r="C15" s="57">
        <f t="shared" si="0"/>
        <v>356960</v>
      </c>
      <c r="D15" s="50"/>
      <c r="E15" s="49">
        <f t="shared" si="1"/>
        <v>0</v>
      </c>
      <c r="F15" s="50"/>
      <c r="G15" s="49">
        <f t="shared" si="2"/>
        <v>0</v>
      </c>
      <c r="H15" s="50"/>
      <c r="I15" s="51">
        <f t="shared" si="3"/>
        <v>0</v>
      </c>
      <c r="J15" s="58">
        <f t="shared" si="4"/>
        <v>40</v>
      </c>
      <c r="K15" s="59">
        <f t="shared" si="4"/>
        <v>356960</v>
      </c>
      <c r="L15" s="68"/>
      <c r="N15" s="48">
        <v>40</v>
      </c>
      <c r="O15" s="57">
        <f t="shared" si="5"/>
        <v>356960</v>
      </c>
      <c r="P15" s="50"/>
      <c r="Q15" s="49">
        <f t="shared" si="6"/>
        <v>0</v>
      </c>
      <c r="R15" s="50"/>
      <c r="S15" s="49">
        <f t="shared" si="7"/>
        <v>0</v>
      </c>
      <c r="T15" s="50"/>
      <c r="U15" s="51">
        <f t="shared" si="8"/>
        <v>0</v>
      </c>
      <c r="V15" s="58">
        <f t="shared" si="9"/>
        <v>40</v>
      </c>
      <c r="W15" s="60">
        <f t="shared" si="9"/>
        <v>356960</v>
      </c>
      <c r="X15" s="191"/>
      <c r="Z15" s="69">
        <v>16</v>
      </c>
      <c r="AA15" s="70"/>
      <c r="AB15" s="71"/>
      <c r="AC15" s="17">
        <v>40</v>
      </c>
      <c r="AD15" s="17"/>
      <c r="AE15" s="17"/>
      <c r="AF15" s="56">
        <f t="shared" si="10"/>
        <v>40</v>
      </c>
      <c r="AG15" s="20">
        <f t="shared" si="11"/>
        <v>356960</v>
      </c>
      <c r="AH15" s="218"/>
      <c r="AJ15" s="212"/>
      <c r="AK15" s="212"/>
      <c r="AL15" s="212"/>
      <c r="AM15" s="212"/>
      <c r="AN15" s="212"/>
      <c r="AO15" s="212"/>
      <c r="AP15" s="212"/>
      <c r="AQ15" s="212"/>
      <c r="AR15" s="212"/>
      <c r="AS15" s="212"/>
      <c r="AT15" s="212"/>
      <c r="AU15" s="212"/>
    </row>
    <row r="16" spans="1:47" ht="14.4" customHeight="1" thickBot="1" x14ac:dyDescent="0.35">
      <c r="A16" s="47" t="s">
        <v>24</v>
      </c>
      <c r="B16" s="50">
        <v>87</v>
      </c>
      <c r="C16" s="57">
        <f t="shared" si="0"/>
        <v>776388</v>
      </c>
      <c r="D16" s="50"/>
      <c r="E16" s="49">
        <f t="shared" si="1"/>
        <v>0</v>
      </c>
      <c r="F16" s="50"/>
      <c r="G16" s="49">
        <f t="shared" si="2"/>
        <v>0</v>
      </c>
      <c r="H16" s="50"/>
      <c r="I16" s="51">
        <f t="shared" si="3"/>
        <v>0</v>
      </c>
      <c r="J16" s="58">
        <f t="shared" si="4"/>
        <v>87</v>
      </c>
      <c r="K16" s="59">
        <f t="shared" si="4"/>
        <v>776388</v>
      </c>
      <c r="L16" s="72"/>
      <c r="N16" s="48">
        <v>89</v>
      </c>
      <c r="O16" s="57">
        <f t="shared" si="5"/>
        <v>794236</v>
      </c>
      <c r="P16" s="50"/>
      <c r="Q16" s="49">
        <f t="shared" si="6"/>
        <v>0</v>
      </c>
      <c r="R16" s="50"/>
      <c r="S16" s="49">
        <f t="shared" si="7"/>
        <v>0</v>
      </c>
      <c r="T16" s="50"/>
      <c r="U16" s="51">
        <f t="shared" si="8"/>
        <v>0</v>
      </c>
      <c r="V16" s="58">
        <f t="shared" si="9"/>
        <v>89</v>
      </c>
      <c r="W16" s="60">
        <f t="shared" si="9"/>
        <v>794236</v>
      </c>
      <c r="X16" s="191"/>
      <c r="Z16" s="73">
        <v>44</v>
      </c>
      <c r="AA16" s="74"/>
      <c r="AB16" s="75"/>
      <c r="AC16" s="70">
        <v>87</v>
      </c>
      <c r="AD16" s="70"/>
      <c r="AE16" s="70"/>
      <c r="AF16" s="56">
        <f t="shared" si="10"/>
        <v>87</v>
      </c>
      <c r="AG16" s="20">
        <f t="shared" si="11"/>
        <v>776388</v>
      </c>
      <c r="AH16" s="218"/>
      <c r="AJ16" s="212"/>
      <c r="AK16" s="212"/>
      <c r="AL16" s="212"/>
      <c r="AM16" s="212"/>
      <c r="AN16" s="212"/>
      <c r="AO16" s="212"/>
      <c r="AP16" s="212"/>
      <c r="AQ16" s="212"/>
      <c r="AR16" s="212"/>
      <c r="AS16" s="212"/>
      <c r="AT16" s="212"/>
      <c r="AU16" s="212"/>
    </row>
    <row r="17" spans="1:47" ht="16.2" customHeight="1" x14ac:dyDescent="0.3">
      <c r="A17" s="47" t="s">
        <v>25</v>
      </c>
      <c r="B17" s="50"/>
      <c r="C17" s="49">
        <f t="shared" si="0"/>
        <v>0</v>
      </c>
      <c r="D17" s="50">
        <v>9</v>
      </c>
      <c r="E17" s="49">
        <f t="shared" si="1"/>
        <v>54000</v>
      </c>
      <c r="F17" s="50"/>
      <c r="G17" s="49">
        <f t="shared" si="2"/>
        <v>0</v>
      </c>
      <c r="H17" s="50"/>
      <c r="I17" s="51">
        <f t="shared" si="3"/>
        <v>0</v>
      </c>
      <c r="J17" s="76">
        <f t="shared" si="4"/>
        <v>9</v>
      </c>
      <c r="K17" s="53">
        <f t="shared" si="4"/>
        <v>54000</v>
      </c>
      <c r="L17" s="54"/>
      <c r="N17" s="50"/>
      <c r="O17" s="49">
        <f t="shared" si="5"/>
        <v>0</v>
      </c>
      <c r="P17" s="50">
        <v>9</v>
      </c>
      <c r="Q17" s="49">
        <f t="shared" si="6"/>
        <v>54000</v>
      </c>
      <c r="R17" s="50"/>
      <c r="S17" s="49">
        <f t="shared" si="7"/>
        <v>0</v>
      </c>
      <c r="T17" s="50"/>
      <c r="U17" s="51">
        <f t="shared" si="8"/>
        <v>0</v>
      </c>
      <c r="V17" s="77">
        <f t="shared" si="9"/>
        <v>9</v>
      </c>
      <c r="W17" s="55">
        <f t="shared" si="9"/>
        <v>54000</v>
      </c>
      <c r="X17" s="54"/>
      <c r="Z17" s="78">
        <v>44</v>
      </c>
      <c r="AA17" s="79"/>
      <c r="AB17" s="80"/>
      <c r="AC17" s="70"/>
      <c r="AD17" s="70">
        <v>9</v>
      </c>
      <c r="AE17" s="70"/>
      <c r="AF17" s="19">
        <f t="shared" si="10"/>
        <v>9</v>
      </c>
      <c r="AG17" s="20">
        <f t="shared" si="11"/>
        <v>54000</v>
      </c>
      <c r="AH17" s="81"/>
      <c r="AJ17" s="212"/>
      <c r="AK17" s="212"/>
      <c r="AL17" s="212"/>
      <c r="AM17" s="212"/>
      <c r="AN17" s="212"/>
      <c r="AO17" s="212"/>
      <c r="AP17" s="212"/>
      <c r="AQ17" s="212"/>
      <c r="AR17" s="212"/>
      <c r="AS17" s="212"/>
      <c r="AT17" s="212"/>
      <c r="AU17" s="212"/>
    </row>
    <row r="18" spans="1:47" x14ac:dyDescent="0.3">
      <c r="A18" s="47" t="s">
        <v>26</v>
      </c>
      <c r="B18" s="48">
        <v>22</v>
      </c>
      <c r="C18" s="57">
        <f t="shared" si="0"/>
        <v>196328</v>
      </c>
      <c r="D18" s="50"/>
      <c r="E18" s="49">
        <f t="shared" si="1"/>
        <v>0</v>
      </c>
      <c r="F18" s="50"/>
      <c r="G18" s="49">
        <f t="shared" si="2"/>
        <v>0</v>
      </c>
      <c r="H18" s="50"/>
      <c r="I18" s="51">
        <f t="shared" si="3"/>
        <v>0</v>
      </c>
      <c r="J18" s="58">
        <f t="shared" si="4"/>
        <v>22</v>
      </c>
      <c r="K18" s="59">
        <f t="shared" si="4"/>
        <v>196328</v>
      </c>
      <c r="L18" s="54"/>
      <c r="N18" s="48">
        <v>25</v>
      </c>
      <c r="O18" s="57">
        <f t="shared" si="5"/>
        <v>223100</v>
      </c>
      <c r="P18" s="50"/>
      <c r="Q18" s="49">
        <f t="shared" si="6"/>
        <v>0</v>
      </c>
      <c r="R18" s="50"/>
      <c r="S18" s="49">
        <f t="shared" si="7"/>
        <v>0</v>
      </c>
      <c r="T18" s="50"/>
      <c r="U18" s="51">
        <f t="shared" si="8"/>
        <v>0</v>
      </c>
      <c r="V18" s="58">
        <f t="shared" si="9"/>
        <v>25</v>
      </c>
      <c r="W18" s="60">
        <f t="shared" si="9"/>
        <v>223100</v>
      </c>
      <c r="X18" s="54"/>
      <c r="Z18" s="69">
        <v>16</v>
      </c>
      <c r="AA18" s="70"/>
      <c r="AB18" s="71"/>
      <c r="AC18" s="70">
        <v>16</v>
      </c>
      <c r="AD18" s="70"/>
      <c r="AE18" s="70"/>
      <c r="AF18" s="56">
        <f t="shared" si="10"/>
        <v>16</v>
      </c>
      <c r="AG18" s="20">
        <f t="shared" si="11"/>
        <v>142784</v>
      </c>
      <c r="AH18" s="81"/>
      <c r="AJ18" s="212"/>
      <c r="AK18" s="212"/>
      <c r="AL18" s="212"/>
      <c r="AM18" s="212"/>
      <c r="AN18" s="212"/>
      <c r="AO18" s="212"/>
      <c r="AP18" s="212"/>
      <c r="AQ18" s="212"/>
      <c r="AR18" s="212"/>
      <c r="AS18" s="212"/>
      <c r="AT18" s="212"/>
      <c r="AU18" s="212"/>
    </row>
    <row r="19" spans="1:47" ht="15" thickBot="1" x14ac:dyDescent="0.35">
      <c r="A19" s="47" t="s">
        <v>27</v>
      </c>
      <c r="B19" s="50">
        <v>44</v>
      </c>
      <c r="C19" s="57">
        <f t="shared" si="0"/>
        <v>392656</v>
      </c>
      <c r="D19" s="50"/>
      <c r="E19" s="49">
        <f t="shared" si="1"/>
        <v>0</v>
      </c>
      <c r="F19" s="50"/>
      <c r="G19" s="49">
        <f t="shared" si="2"/>
        <v>0</v>
      </c>
      <c r="H19" s="50"/>
      <c r="I19" s="51">
        <f t="shared" si="3"/>
        <v>0</v>
      </c>
      <c r="J19" s="82">
        <f t="shared" si="4"/>
        <v>44</v>
      </c>
      <c r="K19" s="59">
        <f t="shared" si="4"/>
        <v>392656</v>
      </c>
      <c r="L19" s="54"/>
      <c r="N19" s="50">
        <v>44</v>
      </c>
      <c r="O19" s="57">
        <f t="shared" si="5"/>
        <v>392656</v>
      </c>
      <c r="P19" s="50"/>
      <c r="Q19" s="49">
        <f t="shared" si="6"/>
        <v>0</v>
      </c>
      <c r="R19" s="50"/>
      <c r="S19" s="49">
        <f t="shared" si="7"/>
        <v>0</v>
      </c>
      <c r="T19" s="50"/>
      <c r="U19" s="51">
        <f t="shared" si="8"/>
        <v>0</v>
      </c>
      <c r="V19" s="83">
        <f t="shared" si="9"/>
        <v>44</v>
      </c>
      <c r="W19" s="60">
        <f t="shared" si="9"/>
        <v>392656</v>
      </c>
      <c r="X19" s="54"/>
      <c r="Z19" s="61">
        <v>0</v>
      </c>
      <c r="AA19" s="62"/>
      <c r="AB19" s="63"/>
      <c r="AC19" s="70">
        <v>44</v>
      </c>
      <c r="AD19" s="70"/>
      <c r="AE19" s="70"/>
      <c r="AF19" s="19">
        <f t="shared" si="10"/>
        <v>44</v>
      </c>
      <c r="AG19" s="20">
        <f t="shared" si="11"/>
        <v>392656</v>
      </c>
      <c r="AH19" s="81"/>
      <c r="AJ19" s="212"/>
      <c r="AK19" s="212"/>
      <c r="AL19" s="212"/>
      <c r="AM19" s="212"/>
      <c r="AN19" s="212"/>
      <c r="AO19" s="212"/>
      <c r="AP19" s="212"/>
      <c r="AQ19" s="212"/>
      <c r="AR19" s="212"/>
      <c r="AS19" s="212"/>
      <c r="AT19" s="212"/>
      <c r="AU19" s="212"/>
    </row>
    <row r="20" spans="1:47" ht="14.4" customHeight="1" x14ac:dyDescent="0.3">
      <c r="A20" s="47" t="s">
        <v>28</v>
      </c>
      <c r="B20" s="50">
        <v>44</v>
      </c>
      <c r="C20" s="57">
        <f t="shared" si="0"/>
        <v>392656</v>
      </c>
      <c r="D20" s="50"/>
      <c r="E20" s="49">
        <f t="shared" si="1"/>
        <v>0</v>
      </c>
      <c r="F20" s="50"/>
      <c r="G20" s="49">
        <f t="shared" si="2"/>
        <v>0</v>
      </c>
      <c r="H20" s="50"/>
      <c r="I20" s="51">
        <f t="shared" si="3"/>
        <v>0</v>
      </c>
      <c r="J20" s="82">
        <f t="shared" si="4"/>
        <v>44</v>
      </c>
      <c r="K20" s="59">
        <f t="shared" si="4"/>
        <v>392656</v>
      </c>
      <c r="L20" s="64">
        <f>SUM(K20:K22)</f>
        <v>535440</v>
      </c>
      <c r="N20" s="50">
        <v>44</v>
      </c>
      <c r="O20" s="57">
        <f t="shared" si="5"/>
        <v>392656</v>
      </c>
      <c r="P20" s="50"/>
      <c r="Q20" s="49">
        <f t="shared" si="6"/>
        <v>0</v>
      </c>
      <c r="R20" s="50"/>
      <c r="S20" s="49">
        <f t="shared" si="7"/>
        <v>0</v>
      </c>
      <c r="T20" s="50"/>
      <c r="U20" s="51">
        <f t="shared" si="8"/>
        <v>0</v>
      </c>
      <c r="V20" s="83">
        <f t="shared" si="9"/>
        <v>44</v>
      </c>
      <c r="W20" s="60">
        <f t="shared" si="9"/>
        <v>392656</v>
      </c>
      <c r="X20" s="191">
        <f>SUM(W20:W22)</f>
        <v>624680</v>
      </c>
      <c r="Z20" s="65"/>
      <c r="AA20" s="66">
        <v>40</v>
      </c>
      <c r="AB20" s="67"/>
      <c r="AC20" s="70">
        <v>44</v>
      </c>
      <c r="AD20" s="70"/>
      <c r="AE20" s="70"/>
      <c r="AF20" s="19">
        <f t="shared" si="10"/>
        <v>44</v>
      </c>
      <c r="AG20" s="20">
        <f t="shared" si="11"/>
        <v>392656</v>
      </c>
      <c r="AH20" s="192">
        <f>SUM(AG20:AG22)</f>
        <v>535440</v>
      </c>
      <c r="AJ20" s="212"/>
      <c r="AK20" s="212"/>
      <c r="AL20" s="212"/>
      <c r="AM20" s="212"/>
      <c r="AN20" s="212"/>
      <c r="AO20" s="212"/>
      <c r="AP20" s="212"/>
      <c r="AQ20" s="212"/>
      <c r="AR20" s="212"/>
      <c r="AS20" s="212"/>
      <c r="AT20" s="212"/>
      <c r="AU20" s="212"/>
    </row>
    <row r="21" spans="1:47" x14ac:dyDescent="0.3">
      <c r="A21" s="84" t="s">
        <v>29</v>
      </c>
      <c r="B21" s="50">
        <v>16</v>
      </c>
      <c r="C21" s="57">
        <f t="shared" si="0"/>
        <v>142784</v>
      </c>
      <c r="D21" s="50"/>
      <c r="E21" s="49">
        <f t="shared" si="1"/>
        <v>0</v>
      </c>
      <c r="F21" s="50"/>
      <c r="G21" s="49">
        <f t="shared" si="2"/>
        <v>0</v>
      </c>
      <c r="H21" s="50"/>
      <c r="I21" s="51">
        <f t="shared" si="3"/>
        <v>0</v>
      </c>
      <c r="J21" s="82">
        <f t="shared" si="4"/>
        <v>16</v>
      </c>
      <c r="K21" s="59">
        <f t="shared" si="4"/>
        <v>142784</v>
      </c>
      <c r="L21" s="68"/>
      <c r="N21" s="50">
        <v>16</v>
      </c>
      <c r="O21" s="57">
        <f t="shared" si="5"/>
        <v>142784</v>
      </c>
      <c r="P21" s="50"/>
      <c r="Q21" s="49">
        <f t="shared" si="6"/>
        <v>0</v>
      </c>
      <c r="R21" s="50"/>
      <c r="S21" s="49">
        <f t="shared" si="7"/>
        <v>0</v>
      </c>
      <c r="T21" s="50"/>
      <c r="U21" s="51">
        <f t="shared" si="8"/>
        <v>0</v>
      </c>
      <c r="V21" s="83">
        <f t="shared" si="9"/>
        <v>16</v>
      </c>
      <c r="W21" s="60">
        <f t="shared" si="9"/>
        <v>142784</v>
      </c>
      <c r="X21" s="191"/>
      <c r="Z21" s="69"/>
      <c r="AA21" s="70">
        <v>18</v>
      </c>
      <c r="AB21" s="71">
        <v>6</v>
      </c>
      <c r="AC21" s="70">
        <v>16</v>
      </c>
      <c r="AD21" s="70"/>
      <c r="AE21" s="70"/>
      <c r="AF21" s="19">
        <f t="shared" si="10"/>
        <v>16</v>
      </c>
      <c r="AG21" s="20">
        <f t="shared" si="11"/>
        <v>142784</v>
      </c>
      <c r="AH21" s="192"/>
      <c r="AJ21" s="212"/>
      <c r="AK21" s="212"/>
      <c r="AL21" s="212"/>
      <c r="AM21" s="212"/>
      <c r="AN21" s="212"/>
      <c r="AO21" s="212"/>
      <c r="AP21" s="212"/>
      <c r="AQ21" s="212"/>
      <c r="AR21" s="212"/>
      <c r="AS21" s="212"/>
      <c r="AT21" s="212"/>
      <c r="AU21" s="212"/>
    </row>
    <row r="22" spans="1:47" ht="19.2" customHeight="1" x14ac:dyDescent="0.3">
      <c r="A22" s="85" t="s">
        <v>30</v>
      </c>
      <c r="B22" s="48"/>
      <c r="C22" s="49">
        <f t="shared" si="0"/>
        <v>0</v>
      </c>
      <c r="D22" s="50"/>
      <c r="E22" s="49">
        <f>SUM(D22*6000)</f>
        <v>0</v>
      </c>
      <c r="F22" s="50"/>
      <c r="G22" s="49">
        <f t="shared" si="2"/>
        <v>0</v>
      </c>
      <c r="H22" s="50"/>
      <c r="I22" s="51">
        <f>SUM(H22*2772)</f>
        <v>0</v>
      </c>
      <c r="J22" s="52">
        <f t="shared" si="4"/>
        <v>0</v>
      </c>
      <c r="K22" s="53">
        <f>SUM(C22,E22,G22,I22)</f>
        <v>0</v>
      </c>
      <c r="L22" s="72"/>
      <c r="N22" s="48">
        <v>10</v>
      </c>
      <c r="O22" s="49">
        <f>SUM(N22*8924)</f>
        <v>89240</v>
      </c>
      <c r="P22" s="50"/>
      <c r="Q22" s="49">
        <f>SUM(P22*6000)</f>
        <v>0</v>
      </c>
      <c r="R22" s="50"/>
      <c r="S22" s="49">
        <f>SUM(R22*4500)</f>
        <v>0</v>
      </c>
      <c r="T22" s="50"/>
      <c r="U22" s="51">
        <f>SUM(T22*2772)</f>
        <v>0</v>
      </c>
      <c r="V22" s="52">
        <f>SUM(N22,P22,R22,T22)</f>
        <v>10</v>
      </c>
      <c r="W22" s="55">
        <f>SUM(O22,Q22,S22,U22)</f>
        <v>89240</v>
      </c>
      <c r="X22" s="191"/>
      <c r="Z22" s="69">
        <v>18</v>
      </c>
      <c r="AA22" s="70"/>
      <c r="AB22" s="71"/>
      <c r="AC22" s="70">
        <v>0</v>
      </c>
      <c r="AD22" s="70"/>
      <c r="AE22" s="70"/>
      <c r="AF22" s="56">
        <f t="shared" si="10"/>
        <v>0</v>
      </c>
      <c r="AG22" s="20">
        <f t="shared" si="11"/>
        <v>0</v>
      </c>
      <c r="AH22" s="192"/>
      <c r="AJ22" s="212"/>
      <c r="AK22" s="212"/>
      <c r="AL22" s="212"/>
      <c r="AM22" s="212"/>
      <c r="AN22" s="212"/>
      <c r="AO22" s="212"/>
      <c r="AP22" s="212"/>
      <c r="AQ22" s="212"/>
      <c r="AR22" s="212"/>
      <c r="AS22" s="212"/>
      <c r="AT22" s="212"/>
      <c r="AU22" s="212"/>
    </row>
    <row r="23" spans="1:47" x14ac:dyDescent="0.3">
      <c r="A23" s="84" t="s">
        <v>31</v>
      </c>
      <c r="B23" s="50"/>
      <c r="C23" s="57">
        <f t="shared" si="0"/>
        <v>0</v>
      </c>
      <c r="D23" s="50">
        <v>40</v>
      </c>
      <c r="E23" s="49">
        <f>SUM(D23*6000)</f>
        <v>240000</v>
      </c>
      <c r="F23" s="50"/>
      <c r="G23" s="49">
        <f t="shared" si="2"/>
        <v>0</v>
      </c>
      <c r="H23" s="50"/>
      <c r="I23" s="51">
        <f>SUM(H23*2772)</f>
        <v>0</v>
      </c>
      <c r="J23" s="82">
        <f t="shared" si="4"/>
        <v>40</v>
      </c>
      <c r="K23" s="59">
        <f>SUM(C23,E23,G23,I23)</f>
        <v>240000</v>
      </c>
      <c r="L23" s="54"/>
      <c r="N23" s="50"/>
      <c r="O23" s="57">
        <f t="shared" si="5"/>
        <v>0</v>
      </c>
      <c r="P23" s="50">
        <v>40</v>
      </c>
      <c r="Q23" s="49">
        <f t="shared" si="6"/>
        <v>240000</v>
      </c>
      <c r="R23" s="50"/>
      <c r="S23" s="49">
        <f t="shared" si="7"/>
        <v>0</v>
      </c>
      <c r="T23" s="50"/>
      <c r="U23" s="51">
        <f t="shared" si="8"/>
        <v>0</v>
      </c>
      <c r="V23" s="83">
        <f t="shared" si="9"/>
        <v>40</v>
      </c>
      <c r="W23" s="60">
        <f t="shared" si="9"/>
        <v>240000</v>
      </c>
      <c r="X23" s="54"/>
      <c r="Z23" s="69">
        <v>108</v>
      </c>
      <c r="AA23" s="70"/>
      <c r="AB23" s="71"/>
      <c r="AC23" s="70"/>
      <c r="AD23" s="70">
        <v>40</v>
      </c>
      <c r="AE23" s="70"/>
      <c r="AF23" s="19">
        <f t="shared" si="10"/>
        <v>40</v>
      </c>
      <c r="AG23" s="20">
        <f t="shared" si="11"/>
        <v>240000</v>
      </c>
      <c r="AH23" s="81"/>
      <c r="AJ23" s="167"/>
      <c r="AK23" s="167"/>
      <c r="AL23" s="167"/>
      <c r="AM23" s="167"/>
      <c r="AN23" s="167"/>
      <c r="AO23" s="167"/>
      <c r="AP23" s="167"/>
      <c r="AQ23" s="167"/>
      <c r="AR23" s="167"/>
      <c r="AS23" s="167"/>
      <c r="AT23" s="167"/>
      <c r="AU23" s="167"/>
    </row>
    <row r="24" spans="1:47" x14ac:dyDescent="0.3">
      <c r="A24" s="47" t="s">
        <v>32</v>
      </c>
      <c r="B24" s="50"/>
      <c r="C24" s="57">
        <f t="shared" si="0"/>
        <v>0</v>
      </c>
      <c r="D24" s="50">
        <v>18</v>
      </c>
      <c r="E24" s="49">
        <f>SUM(D24*6000)</f>
        <v>108000</v>
      </c>
      <c r="F24" s="50">
        <v>6</v>
      </c>
      <c r="G24" s="49">
        <f t="shared" si="2"/>
        <v>27000</v>
      </c>
      <c r="H24" s="50"/>
      <c r="I24" s="51">
        <f>SUM(H24*2772)</f>
        <v>0</v>
      </c>
      <c r="J24" s="82">
        <f t="shared" si="4"/>
        <v>24</v>
      </c>
      <c r="K24" s="59">
        <f>SUM(C24,E24,G24,I24)</f>
        <v>135000</v>
      </c>
      <c r="L24" s="54"/>
      <c r="N24" s="50"/>
      <c r="O24" s="57">
        <f t="shared" si="5"/>
        <v>0</v>
      </c>
      <c r="P24" s="50">
        <v>18</v>
      </c>
      <c r="Q24" s="49">
        <f t="shared" si="6"/>
        <v>108000</v>
      </c>
      <c r="R24" s="50">
        <v>6</v>
      </c>
      <c r="S24" s="49">
        <f t="shared" si="7"/>
        <v>27000</v>
      </c>
      <c r="T24" s="50"/>
      <c r="U24" s="51">
        <f t="shared" si="8"/>
        <v>0</v>
      </c>
      <c r="V24" s="83">
        <f t="shared" si="9"/>
        <v>24</v>
      </c>
      <c r="W24" s="60">
        <f t="shared" si="9"/>
        <v>135000</v>
      </c>
      <c r="X24" s="54"/>
      <c r="Z24" s="69">
        <v>28</v>
      </c>
      <c r="AA24" s="70"/>
      <c r="AB24" s="71"/>
      <c r="AC24" s="70"/>
      <c r="AD24" s="70">
        <v>18</v>
      </c>
      <c r="AE24" s="70">
        <v>6</v>
      </c>
      <c r="AF24" s="19">
        <f t="shared" si="10"/>
        <v>24</v>
      </c>
      <c r="AG24" s="20">
        <f t="shared" si="11"/>
        <v>135000</v>
      </c>
      <c r="AH24" s="81"/>
      <c r="AJ24" s="167"/>
      <c r="AK24" s="167"/>
      <c r="AL24" s="167"/>
      <c r="AM24" s="167"/>
      <c r="AN24" s="167"/>
      <c r="AO24" s="167"/>
      <c r="AP24" s="167"/>
      <c r="AQ24" s="167"/>
      <c r="AR24" s="167"/>
      <c r="AS24" s="167"/>
      <c r="AT24" s="167"/>
      <c r="AU24" s="167"/>
    </row>
    <row r="25" spans="1:47" x14ac:dyDescent="0.3">
      <c r="A25" s="47" t="s">
        <v>33</v>
      </c>
      <c r="B25" s="50">
        <v>18</v>
      </c>
      <c r="C25" s="49">
        <f t="shared" si="0"/>
        <v>160632</v>
      </c>
      <c r="D25" s="50"/>
      <c r="E25" s="49">
        <f>SUM(D25*6000)</f>
        <v>0</v>
      </c>
      <c r="F25" s="50"/>
      <c r="G25" s="49">
        <f t="shared" si="2"/>
        <v>0</v>
      </c>
      <c r="H25" s="50"/>
      <c r="I25" s="51">
        <f>SUM(H25*2772)</f>
        <v>0</v>
      </c>
      <c r="J25" s="76">
        <f t="shared" si="4"/>
        <v>18</v>
      </c>
      <c r="K25" s="53">
        <f>SUM(C25,E25,G25,I25)</f>
        <v>160632</v>
      </c>
      <c r="L25" s="54"/>
      <c r="N25" s="50">
        <v>18</v>
      </c>
      <c r="O25" s="49">
        <f>SUM(N25*8924)</f>
        <v>160632</v>
      </c>
      <c r="P25" s="50"/>
      <c r="Q25" s="49">
        <f>SUM(P25*6000)</f>
        <v>0</v>
      </c>
      <c r="R25" s="50"/>
      <c r="S25" s="49">
        <f>SUM(R25*4500)</f>
        <v>0</v>
      </c>
      <c r="T25" s="50"/>
      <c r="U25" s="51">
        <f>SUM(T25*2772)</f>
        <v>0</v>
      </c>
      <c r="V25" s="77">
        <f>SUM(N25,P25,R25,T25)</f>
        <v>18</v>
      </c>
      <c r="W25" s="55">
        <f>SUM(O25,Q25,S25,U25)</f>
        <v>160632</v>
      </c>
      <c r="X25" s="54"/>
      <c r="Z25" s="69">
        <v>31</v>
      </c>
      <c r="AA25" s="70"/>
      <c r="AB25" s="71"/>
      <c r="AC25" s="70">
        <v>18</v>
      </c>
      <c r="AD25" s="70"/>
      <c r="AE25" s="70"/>
      <c r="AF25" s="19">
        <f t="shared" si="10"/>
        <v>18</v>
      </c>
      <c r="AG25" s="20">
        <f t="shared" si="11"/>
        <v>160632</v>
      </c>
      <c r="AH25" s="81"/>
      <c r="AJ25" s="167"/>
      <c r="AK25" s="167"/>
      <c r="AL25" s="167"/>
      <c r="AM25" s="167"/>
      <c r="AN25" s="167"/>
      <c r="AO25" s="167"/>
      <c r="AP25" s="167"/>
      <c r="AQ25" s="167"/>
      <c r="AR25" s="167"/>
      <c r="AS25" s="167"/>
      <c r="AT25" s="167"/>
      <c r="AU25" s="167"/>
    </row>
    <row r="26" spans="1:47" x14ac:dyDescent="0.3">
      <c r="A26" s="84" t="s">
        <v>34</v>
      </c>
      <c r="B26" s="50">
        <v>108</v>
      </c>
      <c r="C26" s="49">
        <f t="shared" si="0"/>
        <v>963792</v>
      </c>
      <c r="D26" s="50"/>
      <c r="E26" s="49">
        <f t="shared" ref="E26:E43" si="12">SUM(D26*6000)</f>
        <v>0</v>
      </c>
      <c r="F26" s="50"/>
      <c r="G26" s="49">
        <f t="shared" si="2"/>
        <v>0</v>
      </c>
      <c r="H26" s="50"/>
      <c r="I26" s="51">
        <f t="shared" ref="I26:I43" si="13">SUM(H26*2772)</f>
        <v>0</v>
      </c>
      <c r="J26" s="76">
        <f t="shared" si="4"/>
        <v>108</v>
      </c>
      <c r="K26" s="53">
        <f t="shared" si="4"/>
        <v>963792</v>
      </c>
      <c r="L26" s="189">
        <f>SUM(K26:K27)</f>
        <v>1213664</v>
      </c>
      <c r="N26" s="50">
        <v>108</v>
      </c>
      <c r="O26" s="49">
        <f t="shared" si="5"/>
        <v>963792</v>
      </c>
      <c r="P26" s="50"/>
      <c r="Q26" s="49">
        <f t="shared" si="6"/>
        <v>0</v>
      </c>
      <c r="R26" s="50"/>
      <c r="S26" s="49">
        <f t="shared" si="7"/>
        <v>0</v>
      </c>
      <c r="T26" s="50"/>
      <c r="U26" s="51">
        <f t="shared" si="8"/>
        <v>0</v>
      </c>
      <c r="V26" s="77">
        <f t="shared" si="9"/>
        <v>108</v>
      </c>
      <c r="W26" s="55">
        <f t="shared" si="9"/>
        <v>963792</v>
      </c>
      <c r="X26" s="191">
        <f>SUM(W26:W27)</f>
        <v>1213664</v>
      </c>
      <c r="Z26" s="69">
        <v>18</v>
      </c>
      <c r="AA26" s="70"/>
      <c r="AB26" s="71"/>
      <c r="AC26" s="70">
        <v>108</v>
      </c>
      <c r="AD26" s="70"/>
      <c r="AE26" s="70"/>
      <c r="AF26" s="19">
        <f t="shared" si="10"/>
        <v>108</v>
      </c>
      <c r="AG26" s="20">
        <f t="shared" si="11"/>
        <v>963792</v>
      </c>
      <c r="AH26" s="192">
        <f>SUM(AG26:AG27)</f>
        <v>1213664</v>
      </c>
      <c r="AJ26" s="167"/>
      <c r="AK26" s="167"/>
      <c r="AL26" s="167"/>
      <c r="AM26" s="167"/>
      <c r="AN26" s="167"/>
      <c r="AO26" s="167"/>
      <c r="AP26" s="167"/>
      <c r="AQ26" s="167"/>
      <c r="AR26" s="167"/>
      <c r="AS26" s="167"/>
      <c r="AT26" s="167"/>
      <c r="AU26" s="167"/>
    </row>
    <row r="27" spans="1:47" x14ac:dyDescent="0.3">
      <c r="A27" s="84" t="s">
        <v>35</v>
      </c>
      <c r="B27" s="50">
        <v>28</v>
      </c>
      <c r="C27" s="49">
        <f t="shared" si="0"/>
        <v>249872</v>
      </c>
      <c r="D27" s="50"/>
      <c r="E27" s="49">
        <f t="shared" si="12"/>
        <v>0</v>
      </c>
      <c r="F27" s="50"/>
      <c r="G27" s="49">
        <f t="shared" si="2"/>
        <v>0</v>
      </c>
      <c r="H27" s="50"/>
      <c r="I27" s="51">
        <f t="shared" si="13"/>
        <v>0</v>
      </c>
      <c r="J27" s="76">
        <f t="shared" si="4"/>
        <v>28</v>
      </c>
      <c r="K27" s="53">
        <f t="shared" si="4"/>
        <v>249872</v>
      </c>
      <c r="L27" s="190"/>
      <c r="N27" s="50">
        <v>28</v>
      </c>
      <c r="O27" s="49">
        <f t="shared" si="5"/>
        <v>249872</v>
      </c>
      <c r="P27" s="50"/>
      <c r="Q27" s="49">
        <f t="shared" si="6"/>
        <v>0</v>
      </c>
      <c r="R27" s="50"/>
      <c r="S27" s="49">
        <f t="shared" si="7"/>
        <v>0</v>
      </c>
      <c r="T27" s="50"/>
      <c r="U27" s="51">
        <f t="shared" si="8"/>
        <v>0</v>
      </c>
      <c r="V27" s="77">
        <f t="shared" si="9"/>
        <v>28</v>
      </c>
      <c r="W27" s="55">
        <f t="shared" si="9"/>
        <v>249872</v>
      </c>
      <c r="X27" s="191"/>
      <c r="Z27" s="69">
        <v>12</v>
      </c>
      <c r="AA27" s="70"/>
      <c r="AB27" s="71"/>
      <c r="AC27" s="70">
        <v>28</v>
      </c>
      <c r="AD27" s="70"/>
      <c r="AE27" s="70"/>
      <c r="AF27" s="19">
        <f t="shared" si="10"/>
        <v>28</v>
      </c>
      <c r="AG27" s="20">
        <f t="shared" si="11"/>
        <v>249872</v>
      </c>
      <c r="AH27" s="192"/>
    </row>
    <row r="28" spans="1:47" ht="14.4" customHeight="1" x14ac:dyDescent="0.3">
      <c r="A28" s="84" t="s">
        <v>36</v>
      </c>
      <c r="B28" s="50">
        <v>31</v>
      </c>
      <c r="C28" s="57">
        <f t="shared" si="0"/>
        <v>276644</v>
      </c>
      <c r="D28" s="50"/>
      <c r="E28" s="49">
        <f t="shared" si="12"/>
        <v>0</v>
      </c>
      <c r="F28" s="50"/>
      <c r="G28" s="49">
        <f t="shared" si="2"/>
        <v>0</v>
      </c>
      <c r="H28" s="50"/>
      <c r="I28" s="51">
        <f t="shared" si="13"/>
        <v>0</v>
      </c>
      <c r="J28" s="82">
        <f t="shared" si="4"/>
        <v>31</v>
      </c>
      <c r="K28" s="59">
        <f t="shared" si="4"/>
        <v>276644</v>
      </c>
      <c r="L28" s="54"/>
      <c r="N28" s="50">
        <v>31</v>
      </c>
      <c r="O28" s="57">
        <f t="shared" si="5"/>
        <v>276644</v>
      </c>
      <c r="P28" s="50"/>
      <c r="Q28" s="49">
        <f t="shared" si="6"/>
        <v>0</v>
      </c>
      <c r="R28" s="50"/>
      <c r="S28" s="49">
        <f t="shared" si="7"/>
        <v>0</v>
      </c>
      <c r="T28" s="50"/>
      <c r="U28" s="51">
        <f t="shared" si="8"/>
        <v>0</v>
      </c>
      <c r="V28" s="83">
        <f t="shared" si="9"/>
        <v>31</v>
      </c>
      <c r="W28" s="60">
        <f t="shared" si="9"/>
        <v>276644</v>
      </c>
      <c r="X28" s="54"/>
      <c r="Z28" s="69"/>
      <c r="AA28" s="70">
        <v>40</v>
      </c>
      <c r="AB28" s="71"/>
      <c r="AC28" s="70">
        <v>31</v>
      </c>
      <c r="AD28" s="70"/>
      <c r="AE28" s="70"/>
      <c r="AF28" s="19">
        <f t="shared" si="10"/>
        <v>31</v>
      </c>
      <c r="AG28" s="20">
        <f t="shared" si="11"/>
        <v>276644</v>
      </c>
      <c r="AH28" s="81"/>
    </row>
    <row r="29" spans="1:47" ht="13.2" customHeight="1" x14ac:dyDescent="0.3">
      <c r="A29" s="84" t="s">
        <v>37</v>
      </c>
      <c r="B29" s="50">
        <v>18</v>
      </c>
      <c r="C29" s="57">
        <f t="shared" si="0"/>
        <v>160632</v>
      </c>
      <c r="D29" s="50"/>
      <c r="E29" s="49">
        <f t="shared" si="12"/>
        <v>0</v>
      </c>
      <c r="F29" s="50"/>
      <c r="G29" s="49"/>
      <c r="H29" s="50"/>
      <c r="I29" s="51">
        <f t="shared" si="13"/>
        <v>0</v>
      </c>
      <c r="J29" s="82">
        <f t="shared" si="4"/>
        <v>18</v>
      </c>
      <c r="K29" s="59">
        <f t="shared" si="4"/>
        <v>160632</v>
      </c>
      <c r="L29" s="64">
        <f>SUM(K29:K30)</f>
        <v>267720</v>
      </c>
      <c r="N29" s="50">
        <v>18</v>
      </c>
      <c r="O29" s="57">
        <f t="shared" si="5"/>
        <v>160632</v>
      </c>
      <c r="P29" s="50"/>
      <c r="Q29" s="49">
        <f t="shared" si="6"/>
        <v>0</v>
      </c>
      <c r="R29" s="50"/>
      <c r="S29" s="49"/>
      <c r="T29" s="50"/>
      <c r="U29" s="51">
        <f t="shared" si="8"/>
        <v>0</v>
      </c>
      <c r="V29" s="83">
        <f t="shared" si="9"/>
        <v>18</v>
      </c>
      <c r="W29" s="60">
        <f t="shared" si="9"/>
        <v>160632</v>
      </c>
      <c r="X29" s="191">
        <f>SUM(W29:W30)</f>
        <v>267720</v>
      </c>
      <c r="Z29" s="69"/>
      <c r="AA29" s="70">
        <v>20</v>
      </c>
      <c r="AB29" s="71">
        <v>40</v>
      </c>
      <c r="AC29" s="70">
        <v>18</v>
      </c>
      <c r="AD29" s="70"/>
      <c r="AE29" s="70"/>
      <c r="AF29" s="19">
        <f t="shared" si="10"/>
        <v>18</v>
      </c>
      <c r="AG29" s="20">
        <f t="shared" si="11"/>
        <v>160632</v>
      </c>
      <c r="AH29" s="192">
        <f>SUM(AG29:AG30)</f>
        <v>267720</v>
      </c>
    </row>
    <row r="30" spans="1:47" ht="15" customHeight="1" x14ac:dyDescent="0.3">
      <c r="A30" s="84" t="s">
        <v>38</v>
      </c>
      <c r="B30" s="50">
        <v>12</v>
      </c>
      <c r="C30" s="57">
        <f t="shared" si="0"/>
        <v>107088</v>
      </c>
      <c r="D30" s="50"/>
      <c r="E30" s="49">
        <f t="shared" si="12"/>
        <v>0</v>
      </c>
      <c r="F30" s="50"/>
      <c r="G30" s="49">
        <f t="shared" ref="G30:G43" si="14">SUM(F30*4500)</f>
        <v>0</v>
      </c>
      <c r="H30" s="50"/>
      <c r="I30" s="51">
        <f t="shared" si="13"/>
        <v>0</v>
      </c>
      <c r="J30" s="82">
        <f t="shared" si="4"/>
        <v>12</v>
      </c>
      <c r="K30" s="59">
        <f t="shared" si="4"/>
        <v>107088</v>
      </c>
      <c r="L30" s="72"/>
      <c r="N30" s="50">
        <v>12</v>
      </c>
      <c r="O30" s="57">
        <f t="shared" si="5"/>
        <v>107088</v>
      </c>
      <c r="P30" s="50"/>
      <c r="Q30" s="49">
        <f t="shared" si="6"/>
        <v>0</v>
      </c>
      <c r="R30" s="50"/>
      <c r="S30" s="49">
        <f t="shared" ref="S30:S43" si="15">SUM(R30*4500)</f>
        <v>0</v>
      </c>
      <c r="T30" s="50"/>
      <c r="U30" s="51">
        <f t="shared" si="8"/>
        <v>0</v>
      </c>
      <c r="V30" s="83">
        <f t="shared" si="9"/>
        <v>12</v>
      </c>
      <c r="W30" s="60">
        <f t="shared" si="9"/>
        <v>107088</v>
      </c>
      <c r="X30" s="191"/>
      <c r="Z30" s="69"/>
      <c r="AA30" s="70">
        <v>40</v>
      </c>
      <c r="AB30" s="71"/>
      <c r="AC30" s="70">
        <v>12</v>
      </c>
      <c r="AD30" s="70"/>
      <c r="AE30" s="70"/>
      <c r="AF30" s="19">
        <f t="shared" si="10"/>
        <v>12</v>
      </c>
      <c r="AG30" s="20">
        <f t="shared" si="11"/>
        <v>107088</v>
      </c>
      <c r="AH30" s="192"/>
    </row>
    <row r="31" spans="1:47" ht="16.95" customHeight="1" x14ac:dyDescent="0.3">
      <c r="A31" s="84" t="s">
        <v>39</v>
      </c>
      <c r="B31" s="50"/>
      <c r="C31" s="57">
        <f t="shared" si="0"/>
        <v>0</v>
      </c>
      <c r="D31" s="50">
        <v>40</v>
      </c>
      <c r="E31" s="49">
        <f t="shared" si="12"/>
        <v>240000</v>
      </c>
      <c r="F31" s="50"/>
      <c r="G31" s="49">
        <f t="shared" si="14"/>
        <v>0</v>
      </c>
      <c r="H31" s="50"/>
      <c r="I31" s="51">
        <f t="shared" si="13"/>
        <v>0</v>
      </c>
      <c r="J31" s="82">
        <f t="shared" si="4"/>
        <v>40</v>
      </c>
      <c r="K31" s="59">
        <f t="shared" si="4"/>
        <v>240000</v>
      </c>
      <c r="L31" s="189">
        <f>SUM(K31:K35)</f>
        <v>1158000</v>
      </c>
      <c r="N31" s="50"/>
      <c r="O31" s="57">
        <f t="shared" si="5"/>
        <v>0</v>
      </c>
      <c r="P31" s="50">
        <v>40</v>
      </c>
      <c r="Q31" s="49">
        <f t="shared" si="6"/>
        <v>240000</v>
      </c>
      <c r="R31" s="50"/>
      <c r="S31" s="49">
        <f t="shared" si="15"/>
        <v>0</v>
      </c>
      <c r="T31" s="50"/>
      <c r="U31" s="51">
        <f t="shared" si="8"/>
        <v>0</v>
      </c>
      <c r="V31" s="83">
        <f t="shared" si="9"/>
        <v>40</v>
      </c>
      <c r="W31" s="60">
        <f t="shared" si="9"/>
        <v>240000</v>
      </c>
      <c r="X31" s="191">
        <f>SUM(W31:W35)</f>
        <v>1158000</v>
      </c>
      <c r="Z31" s="69"/>
      <c r="AA31" s="70">
        <v>22</v>
      </c>
      <c r="AB31" s="71">
        <v>28</v>
      </c>
      <c r="AC31" s="70"/>
      <c r="AD31" s="70">
        <v>40</v>
      </c>
      <c r="AE31" s="70"/>
      <c r="AF31" s="19">
        <f t="shared" si="10"/>
        <v>40</v>
      </c>
      <c r="AG31" s="20">
        <f t="shared" si="11"/>
        <v>240000</v>
      </c>
      <c r="AH31" s="192">
        <f>SUM(AG31:AG35)</f>
        <v>1158000</v>
      </c>
    </row>
    <row r="32" spans="1:47" x14ac:dyDescent="0.3">
      <c r="A32" s="84" t="s">
        <v>40</v>
      </c>
      <c r="B32" s="50"/>
      <c r="C32" s="57">
        <f t="shared" si="0"/>
        <v>0</v>
      </c>
      <c r="D32" s="50">
        <v>20</v>
      </c>
      <c r="E32" s="49">
        <f t="shared" si="12"/>
        <v>120000</v>
      </c>
      <c r="F32" s="50">
        <v>40</v>
      </c>
      <c r="G32" s="49">
        <f t="shared" si="14"/>
        <v>180000</v>
      </c>
      <c r="H32" s="50"/>
      <c r="I32" s="51">
        <f t="shared" si="13"/>
        <v>0</v>
      </c>
      <c r="J32" s="82">
        <f t="shared" si="4"/>
        <v>60</v>
      </c>
      <c r="K32" s="59">
        <f t="shared" si="4"/>
        <v>300000</v>
      </c>
      <c r="L32" s="202"/>
      <c r="N32" s="50"/>
      <c r="O32" s="57">
        <f t="shared" si="5"/>
        <v>0</v>
      </c>
      <c r="P32" s="50">
        <v>20</v>
      </c>
      <c r="Q32" s="49">
        <f t="shared" si="6"/>
        <v>120000</v>
      </c>
      <c r="R32" s="50">
        <v>40</v>
      </c>
      <c r="S32" s="49">
        <f t="shared" si="15"/>
        <v>180000</v>
      </c>
      <c r="T32" s="50"/>
      <c r="U32" s="51">
        <f t="shared" si="8"/>
        <v>0</v>
      </c>
      <c r="V32" s="83">
        <f t="shared" si="9"/>
        <v>60</v>
      </c>
      <c r="W32" s="60">
        <f t="shared" si="9"/>
        <v>300000</v>
      </c>
      <c r="X32" s="191"/>
      <c r="Z32" s="69"/>
      <c r="AA32" s="70">
        <v>20</v>
      </c>
      <c r="AB32" s="71"/>
      <c r="AC32" s="70"/>
      <c r="AD32" s="70">
        <v>20</v>
      </c>
      <c r="AE32" s="70">
        <v>40</v>
      </c>
      <c r="AF32" s="19">
        <f t="shared" si="10"/>
        <v>60</v>
      </c>
      <c r="AG32" s="20">
        <f t="shared" si="11"/>
        <v>300000</v>
      </c>
      <c r="AH32" s="192"/>
    </row>
    <row r="33" spans="1:34" x14ac:dyDescent="0.3">
      <c r="A33" s="84" t="s">
        <v>41</v>
      </c>
      <c r="B33" s="50"/>
      <c r="C33" s="49">
        <f t="shared" si="0"/>
        <v>0</v>
      </c>
      <c r="D33" s="50">
        <v>40</v>
      </c>
      <c r="E33" s="49">
        <f t="shared" si="12"/>
        <v>240000</v>
      </c>
      <c r="F33" s="50"/>
      <c r="G33" s="49">
        <f t="shared" si="14"/>
        <v>0</v>
      </c>
      <c r="H33" s="50"/>
      <c r="I33" s="51">
        <f t="shared" si="13"/>
        <v>0</v>
      </c>
      <c r="J33" s="76">
        <f t="shared" si="4"/>
        <v>40</v>
      </c>
      <c r="K33" s="53">
        <f t="shared" si="4"/>
        <v>240000</v>
      </c>
      <c r="L33" s="202"/>
      <c r="N33" s="50"/>
      <c r="O33" s="49">
        <f t="shared" si="5"/>
        <v>0</v>
      </c>
      <c r="P33" s="50">
        <v>40</v>
      </c>
      <c r="Q33" s="49">
        <f t="shared" si="6"/>
        <v>240000</v>
      </c>
      <c r="R33" s="50"/>
      <c r="S33" s="49">
        <f t="shared" si="15"/>
        <v>0</v>
      </c>
      <c r="T33" s="50"/>
      <c r="U33" s="51">
        <f t="shared" si="8"/>
        <v>0</v>
      </c>
      <c r="V33" s="77">
        <f t="shared" si="9"/>
        <v>40</v>
      </c>
      <c r="W33" s="55">
        <f t="shared" si="9"/>
        <v>240000</v>
      </c>
      <c r="X33" s="191"/>
      <c r="Z33" s="69">
        <v>69</v>
      </c>
      <c r="AA33" s="70"/>
      <c r="AB33" s="71"/>
      <c r="AC33" s="70"/>
      <c r="AD33" s="70">
        <v>40</v>
      </c>
      <c r="AE33" s="70"/>
      <c r="AF33" s="19">
        <f t="shared" si="10"/>
        <v>40</v>
      </c>
      <c r="AG33" s="20">
        <f t="shared" si="11"/>
        <v>240000</v>
      </c>
      <c r="AH33" s="192"/>
    </row>
    <row r="34" spans="1:34" x14ac:dyDescent="0.3">
      <c r="A34" s="84" t="s">
        <v>42</v>
      </c>
      <c r="B34" s="50"/>
      <c r="C34" s="57">
        <f t="shared" si="0"/>
        <v>0</v>
      </c>
      <c r="D34" s="50">
        <v>22</v>
      </c>
      <c r="E34" s="49">
        <f t="shared" si="12"/>
        <v>132000</v>
      </c>
      <c r="F34" s="50">
        <v>28</v>
      </c>
      <c r="G34" s="49">
        <f t="shared" si="14"/>
        <v>126000</v>
      </c>
      <c r="H34" s="50"/>
      <c r="I34" s="51">
        <f t="shared" si="13"/>
        <v>0</v>
      </c>
      <c r="J34" s="82">
        <f t="shared" si="4"/>
        <v>50</v>
      </c>
      <c r="K34" s="59">
        <f t="shared" si="4"/>
        <v>258000</v>
      </c>
      <c r="L34" s="202"/>
      <c r="N34" s="50"/>
      <c r="O34" s="57">
        <f t="shared" si="5"/>
        <v>0</v>
      </c>
      <c r="P34" s="50">
        <v>22</v>
      </c>
      <c r="Q34" s="49">
        <f t="shared" si="6"/>
        <v>132000</v>
      </c>
      <c r="R34" s="50">
        <v>28</v>
      </c>
      <c r="S34" s="49">
        <f t="shared" si="15"/>
        <v>126000</v>
      </c>
      <c r="T34" s="50"/>
      <c r="U34" s="51">
        <f t="shared" si="8"/>
        <v>0</v>
      </c>
      <c r="V34" s="83">
        <f t="shared" si="9"/>
        <v>50</v>
      </c>
      <c r="W34" s="60">
        <f t="shared" si="9"/>
        <v>258000</v>
      </c>
      <c r="X34" s="191"/>
      <c r="Z34" s="16">
        <v>47</v>
      </c>
      <c r="AA34" s="17"/>
      <c r="AB34" s="18"/>
      <c r="AC34" s="70"/>
      <c r="AD34" s="70">
        <v>22</v>
      </c>
      <c r="AE34" s="70">
        <v>28</v>
      </c>
      <c r="AF34" s="19">
        <f t="shared" si="10"/>
        <v>50</v>
      </c>
      <c r="AG34" s="20">
        <f t="shared" si="11"/>
        <v>258000</v>
      </c>
      <c r="AH34" s="192"/>
    </row>
    <row r="35" spans="1:34" ht="15" thickBot="1" x14ac:dyDescent="0.35">
      <c r="A35" s="84" t="s">
        <v>43</v>
      </c>
      <c r="B35" s="50"/>
      <c r="C35" s="57">
        <f t="shared" si="0"/>
        <v>0</v>
      </c>
      <c r="D35" s="50">
        <v>20</v>
      </c>
      <c r="E35" s="49">
        <f t="shared" si="12"/>
        <v>120000</v>
      </c>
      <c r="F35" s="50"/>
      <c r="G35" s="49">
        <f t="shared" si="14"/>
        <v>0</v>
      </c>
      <c r="H35" s="50"/>
      <c r="I35" s="51">
        <f t="shared" si="13"/>
        <v>0</v>
      </c>
      <c r="J35" s="82">
        <f t="shared" si="4"/>
        <v>20</v>
      </c>
      <c r="K35" s="59">
        <f t="shared" si="4"/>
        <v>120000</v>
      </c>
      <c r="L35" s="190"/>
      <c r="N35" s="50"/>
      <c r="O35" s="57">
        <f t="shared" si="5"/>
        <v>0</v>
      </c>
      <c r="P35" s="50">
        <v>20</v>
      </c>
      <c r="Q35" s="49">
        <f t="shared" si="6"/>
        <v>120000</v>
      </c>
      <c r="R35" s="50"/>
      <c r="S35" s="49">
        <f t="shared" si="15"/>
        <v>0</v>
      </c>
      <c r="T35" s="50"/>
      <c r="U35" s="51">
        <f t="shared" si="8"/>
        <v>0</v>
      </c>
      <c r="V35" s="83">
        <f t="shared" si="9"/>
        <v>20</v>
      </c>
      <c r="W35" s="60">
        <f t="shared" si="9"/>
        <v>120000</v>
      </c>
      <c r="X35" s="191"/>
      <c r="Z35" s="73"/>
      <c r="AA35" s="74">
        <v>6</v>
      </c>
      <c r="AB35" s="75">
        <v>6</v>
      </c>
      <c r="AC35" s="70"/>
      <c r="AD35" s="70">
        <v>20</v>
      </c>
      <c r="AE35" s="70"/>
      <c r="AF35" s="19">
        <f t="shared" si="10"/>
        <v>20</v>
      </c>
      <c r="AG35" s="20">
        <f t="shared" si="11"/>
        <v>120000</v>
      </c>
      <c r="AH35" s="192"/>
    </row>
    <row r="36" spans="1:34" x14ac:dyDescent="0.3">
      <c r="A36" s="84" t="s">
        <v>44</v>
      </c>
      <c r="B36" s="86">
        <v>69</v>
      </c>
      <c r="C36" s="87">
        <f t="shared" si="0"/>
        <v>615756</v>
      </c>
      <c r="D36" s="86"/>
      <c r="E36" s="87">
        <f t="shared" si="12"/>
        <v>0</v>
      </c>
      <c r="F36" s="88"/>
      <c r="G36" s="87">
        <f t="shared" si="14"/>
        <v>0</v>
      </c>
      <c r="H36" s="86"/>
      <c r="I36" s="89">
        <f t="shared" si="13"/>
        <v>0</v>
      </c>
      <c r="J36" s="90">
        <f t="shared" si="4"/>
        <v>69</v>
      </c>
      <c r="K36" s="91">
        <f t="shared" si="4"/>
        <v>615756</v>
      </c>
      <c r="L36" s="54"/>
      <c r="N36" s="86">
        <v>69</v>
      </c>
      <c r="O36" s="87">
        <f t="shared" si="5"/>
        <v>615756</v>
      </c>
      <c r="P36" s="86"/>
      <c r="Q36" s="87">
        <f t="shared" si="6"/>
        <v>0</v>
      </c>
      <c r="R36" s="88"/>
      <c r="S36" s="87">
        <f t="shared" si="15"/>
        <v>0</v>
      </c>
      <c r="T36" s="86"/>
      <c r="U36" s="89">
        <f t="shared" si="8"/>
        <v>0</v>
      </c>
      <c r="V36" s="92">
        <f t="shared" si="9"/>
        <v>69</v>
      </c>
      <c r="W36" s="93">
        <f t="shared" si="9"/>
        <v>615756</v>
      </c>
      <c r="X36" s="54"/>
      <c r="Z36" s="78">
        <v>21</v>
      </c>
      <c r="AA36" s="79"/>
      <c r="AB36" s="80"/>
      <c r="AC36" s="70">
        <v>69</v>
      </c>
      <c r="AD36" s="70"/>
      <c r="AE36" s="70"/>
      <c r="AF36" s="19">
        <f t="shared" si="10"/>
        <v>69</v>
      </c>
      <c r="AG36" s="20">
        <f t="shared" si="11"/>
        <v>615756</v>
      </c>
      <c r="AH36" s="81"/>
    </row>
    <row r="37" spans="1:34" ht="29.4" thickBot="1" x14ac:dyDescent="0.35">
      <c r="A37" s="84" t="s">
        <v>45</v>
      </c>
      <c r="B37" s="50">
        <v>36</v>
      </c>
      <c r="C37" s="49">
        <f t="shared" si="0"/>
        <v>321264</v>
      </c>
      <c r="D37" s="50"/>
      <c r="E37" s="49">
        <f t="shared" si="12"/>
        <v>0</v>
      </c>
      <c r="F37" s="50"/>
      <c r="G37" s="49">
        <f t="shared" si="14"/>
        <v>0</v>
      </c>
      <c r="H37" s="50"/>
      <c r="I37" s="51">
        <f t="shared" si="13"/>
        <v>0</v>
      </c>
      <c r="J37" s="76">
        <f t="shared" si="4"/>
        <v>36</v>
      </c>
      <c r="K37" s="53">
        <f t="shared" si="4"/>
        <v>321264</v>
      </c>
      <c r="L37" s="54"/>
      <c r="N37" s="50">
        <v>36</v>
      </c>
      <c r="O37" s="49">
        <f t="shared" si="5"/>
        <v>321264</v>
      </c>
      <c r="P37" s="50"/>
      <c r="Q37" s="49">
        <f t="shared" si="6"/>
        <v>0</v>
      </c>
      <c r="R37" s="50"/>
      <c r="S37" s="49">
        <f t="shared" si="15"/>
        <v>0</v>
      </c>
      <c r="T37" s="50"/>
      <c r="U37" s="51">
        <f t="shared" si="8"/>
        <v>0</v>
      </c>
      <c r="V37" s="77">
        <f t="shared" si="9"/>
        <v>36</v>
      </c>
      <c r="W37" s="55">
        <f t="shared" si="9"/>
        <v>321264</v>
      </c>
      <c r="X37" s="54"/>
      <c r="Z37" s="61">
        <v>6</v>
      </c>
      <c r="AA37" s="62"/>
      <c r="AB37" s="63"/>
      <c r="AC37" s="17">
        <v>47</v>
      </c>
      <c r="AD37" s="17"/>
      <c r="AE37" s="17"/>
      <c r="AF37" s="19">
        <f t="shared" si="10"/>
        <v>47</v>
      </c>
      <c r="AG37" s="20">
        <f t="shared" si="11"/>
        <v>419428</v>
      </c>
      <c r="AH37" s="21"/>
    </row>
    <row r="38" spans="1:34" ht="16.2" customHeight="1" x14ac:dyDescent="0.3">
      <c r="A38" s="84" t="s">
        <v>46</v>
      </c>
      <c r="B38" s="50"/>
      <c r="C38" s="57">
        <f t="shared" si="0"/>
        <v>0</v>
      </c>
      <c r="D38" s="50">
        <v>6</v>
      </c>
      <c r="E38" s="49">
        <f t="shared" si="12"/>
        <v>36000</v>
      </c>
      <c r="F38" s="50">
        <v>6</v>
      </c>
      <c r="G38" s="49">
        <f t="shared" si="14"/>
        <v>27000</v>
      </c>
      <c r="H38" s="50"/>
      <c r="I38" s="51">
        <f t="shared" si="13"/>
        <v>0</v>
      </c>
      <c r="J38" s="82">
        <f t="shared" si="4"/>
        <v>12</v>
      </c>
      <c r="K38" s="59">
        <f t="shared" si="4"/>
        <v>63000</v>
      </c>
      <c r="L38" s="54"/>
      <c r="N38" s="50"/>
      <c r="O38" s="57">
        <f t="shared" si="5"/>
        <v>0</v>
      </c>
      <c r="P38" s="50">
        <v>6</v>
      </c>
      <c r="Q38" s="49">
        <f t="shared" si="6"/>
        <v>36000</v>
      </c>
      <c r="R38" s="50">
        <v>6</v>
      </c>
      <c r="S38" s="49">
        <f t="shared" si="15"/>
        <v>27000</v>
      </c>
      <c r="T38" s="50"/>
      <c r="U38" s="51">
        <f t="shared" si="8"/>
        <v>0</v>
      </c>
      <c r="V38" s="83">
        <f t="shared" si="9"/>
        <v>12</v>
      </c>
      <c r="W38" s="60">
        <f t="shared" si="9"/>
        <v>63000</v>
      </c>
      <c r="X38" s="54"/>
      <c r="Z38" s="65">
        <v>40</v>
      </c>
      <c r="AA38" s="66"/>
      <c r="AB38" s="67"/>
      <c r="AC38" s="70"/>
      <c r="AD38" s="70">
        <v>6</v>
      </c>
      <c r="AE38" s="70">
        <v>6</v>
      </c>
      <c r="AF38" s="19">
        <f t="shared" si="10"/>
        <v>12</v>
      </c>
      <c r="AG38" s="20">
        <f t="shared" si="11"/>
        <v>63000</v>
      </c>
      <c r="AH38" s="81"/>
    </row>
    <row r="39" spans="1:34" ht="14.4" customHeight="1" x14ac:dyDescent="0.3">
      <c r="A39" s="84" t="s">
        <v>47</v>
      </c>
      <c r="B39" s="50">
        <v>16</v>
      </c>
      <c r="C39" s="57">
        <f t="shared" si="0"/>
        <v>142784</v>
      </c>
      <c r="D39" s="50"/>
      <c r="E39" s="49">
        <f t="shared" si="12"/>
        <v>0</v>
      </c>
      <c r="F39" s="50"/>
      <c r="G39" s="49">
        <f t="shared" si="14"/>
        <v>0</v>
      </c>
      <c r="H39" s="50"/>
      <c r="I39" s="51">
        <f t="shared" si="13"/>
        <v>0</v>
      </c>
      <c r="J39" s="82">
        <f t="shared" si="4"/>
        <v>16</v>
      </c>
      <c r="K39" s="59">
        <f t="shared" si="4"/>
        <v>142784</v>
      </c>
      <c r="L39" s="203">
        <f>SUM(K39:K40)</f>
        <v>196328</v>
      </c>
      <c r="N39" s="50">
        <v>16</v>
      </c>
      <c r="O39" s="57">
        <f t="shared" si="5"/>
        <v>142784</v>
      </c>
      <c r="P39" s="50"/>
      <c r="Q39" s="49">
        <f t="shared" si="6"/>
        <v>0</v>
      </c>
      <c r="R39" s="50"/>
      <c r="S39" s="49">
        <f t="shared" si="15"/>
        <v>0</v>
      </c>
      <c r="T39" s="50"/>
      <c r="U39" s="51">
        <f t="shared" si="8"/>
        <v>0</v>
      </c>
      <c r="V39" s="83">
        <f t="shared" si="9"/>
        <v>16</v>
      </c>
      <c r="W39" s="60">
        <f t="shared" si="9"/>
        <v>142784</v>
      </c>
      <c r="X39" s="205">
        <f>SUM(W39:W40)</f>
        <v>196328</v>
      </c>
      <c r="Z39" s="69"/>
      <c r="AA39" s="70"/>
      <c r="AB39" s="71"/>
      <c r="AC39" s="70">
        <v>21</v>
      </c>
      <c r="AD39" s="70"/>
      <c r="AE39" s="70"/>
      <c r="AF39" s="19">
        <f t="shared" si="10"/>
        <v>21</v>
      </c>
      <c r="AG39" s="20">
        <f t="shared" si="11"/>
        <v>187404</v>
      </c>
      <c r="AH39" s="192">
        <f>SUM(AG39:AG40)</f>
        <v>240948</v>
      </c>
    </row>
    <row r="40" spans="1:34" ht="15" customHeight="1" x14ac:dyDescent="0.3">
      <c r="A40" s="94" t="s">
        <v>48</v>
      </c>
      <c r="B40" s="50">
        <v>6</v>
      </c>
      <c r="C40" s="57">
        <f t="shared" si="0"/>
        <v>53544</v>
      </c>
      <c r="D40" s="50"/>
      <c r="E40" s="49">
        <f t="shared" si="12"/>
        <v>0</v>
      </c>
      <c r="F40" s="50"/>
      <c r="G40" s="49">
        <f t="shared" si="14"/>
        <v>0</v>
      </c>
      <c r="H40" s="50"/>
      <c r="I40" s="51">
        <f t="shared" si="13"/>
        <v>0</v>
      </c>
      <c r="J40" s="82">
        <f t="shared" si="4"/>
        <v>6</v>
      </c>
      <c r="K40" s="59">
        <f t="shared" si="4"/>
        <v>53544</v>
      </c>
      <c r="L40" s="204"/>
      <c r="N40" s="50">
        <v>6</v>
      </c>
      <c r="O40" s="57">
        <f t="shared" si="5"/>
        <v>53544</v>
      </c>
      <c r="P40" s="50"/>
      <c r="Q40" s="49">
        <f t="shared" si="6"/>
        <v>0</v>
      </c>
      <c r="R40" s="50"/>
      <c r="S40" s="49">
        <f t="shared" si="15"/>
        <v>0</v>
      </c>
      <c r="T40" s="50"/>
      <c r="U40" s="51">
        <f t="shared" si="8"/>
        <v>0</v>
      </c>
      <c r="V40" s="83">
        <f t="shared" si="9"/>
        <v>6</v>
      </c>
      <c r="W40" s="60">
        <f t="shared" si="9"/>
        <v>53544</v>
      </c>
      <c r="X40" s="205"/>
      <c r="Z40" s="69"/>
      <c r="AA40" s="70"/>
      <c r="AB40" s="71"/>
      <c r="AC40" s="70">
        <v>6</v>
      </c>
      <c r="AD40" s="70"/>
      <c r="AE40" s="70"/>
      <c r="AF40" s="19">
        <f t="shared" si="10"/>
        <v>6</v>
      </c>
      <c r="AG40" s="20">
        <f t="shared" si="11"/>
        <v>53544</v>
      </c>
      <c r="AH40" s="192"/>
    </row>
    <row r="41" spans="1:34" ht="16.2" customHeight="1" x14ac:dyDescent="0.3">
      <c r="A41" s="94" t="s">
        <v>49</v>
      </c>
      <c r="B41" s="50">
        <v>32</v>
      </c>
      <c r="C41" s="57">
        <f t="shared" si="0"/>
        <v>285568</v>
      </c>
      <c r="D41" s="50"/>
      <c r="E41" s="49">
        <f t="shared" si="12"/>
        <v>0</v>
      </c>
      <c r="F41" s="50"/>
      <c r="G41" s="49">
        <f t="shared" si="14"/>
        <v>0</v>
      </c>
      <c r="H41" s="50"/>
      <c r="I41" s="51">
        <f t="shared" si="13"/>
        <v>0</v>
      </c>
      <c r="J41" s="58">
        <f t="shared" si="4"/>
        <v>32</v>
      </c>
      <c r="K41" s="59">
        <f t="shared" si="4"/>
        <v>285568</v>
      </c>
      <c r="L41" s="54"/>
      <c r="N41" s="48">
        <v>40</v>
      </c>
      <c r="O41" s="57">
        <f t="shared" si="5"/>
        <v>356960</v>
      </c>
      <c r="P41" s="50"/>
      <c r="Q41" s="49">
        <f t="shared" si="6"/>
        <v>0</v>
      </c>
      <c r="R41" s="50"/>
      <c r="S41" s="49">
        <f t="shared" si="15"/>
        <v>0</v>
      </c>
      <c r="T41" s="50"/>
      <c r="U41" s="51">
        <f t="shared" si="8"/>
        <v>0</v>
      </c>
      <c r="V41" s="58">
        <f t="shared" si="9"/>
        <v>40</v>
      </c>
      <c r="W41" s="60">
        <f t="shared" si="9"/>
        <v>356960</v>
      </c>
      <c r="X41" s="54"/>
      <c r="Z41" s="69"/>
      <c r="AA41" s="70"/>
      <c r="AB41" s="71"/>
      <c r="AC41" s="70">
        <v>40</v>
      </c>
      <c r="AD41" s="70"/>
      <c r="AE41" s="70"/>
      <c r="AF41" s="56">
        <f t="shared" si="10"/>
        <v>40</v>
      </c>
      <c r="AG41" s="20">
        <f t="shared" si="11"/>
        <v>356960</v>
      </c>
      <c r="AH41" s="81"/>
    </row>
    <row r="42" spans="1:34" x14ac:dyDescent="0.3">
      <c r="A42" s="95" t="s">
        <v>50</v>
      </c>
      <c r="B42" s="48">
        <v>5</v>
      </c>
      <c r="C42" s="57">
        <f t="shared" si="0"/>
        <v>44620</v>
      </c>
      <c r="D42" s="50"/>
      <c r="E42" s="49">
        <f t="shared" si="12"/>
        <v>0</v>
      </c>
      <c r="F42" s="50"/>
      <c r="G42" s="49">
        <f t="shared" si="14"/>
        <v>0</v>
      </c>
      <c r="H42" s="50"/>
      <c r="I42" s="51">
        <f t="shared" si="13"/>
        <v>0</v>
      </c>
      <c r="J42" s="58">
        <f t="shared" si="4"/>
        <v>5</v>
      </c>
      <c r="K42" s="59">
        <f t="shared" si="4"/>
        <v>44620</v>
      </c>
      <c r="L42" s="54"/>
      <c r="N42" s="48">
        <v>5</v>
      </c>
      <c r="O42" s="57">
        <f t="shared" si="5"/>
        <v>44620</v>
      </c>
      <c r="P42" s="50"/>
      <c r="Q42" s="49">
        <f t="shared" si="6"/>
        <v>0</v>
      </c>
      <c r="R42" s="50"/>
      <c r="S42" s="49">
        <f t="shared" si="15"/>
        <v>0</v>
      </c>
      <c r="T42" s="50"/>
      <c r="U42" s="51">
        <f t="shared" si="8"/>
        <v>0</v>
      </c>
      <c r="V42" s="58">
        <f t="shared" si="9"/>
        <v>5</v>
      </c>
      <c r="W42" s="60">
        <f t="shared" si="9"/>
        <v>44620</v>
      </c>
      <c r="X42" s="54"/>
      <c r="Z42" s="69"/>
      <c r="AA42" s="70"/>
      <c r="AB42" s="71"/>
      <c r="AC42" s="70"/>
      <c r="AD42" s="70"/>
      <c r="AE42" s="70"/>
      <c r="AF42" s="56">
        <f t="shared" si="10"/>
        <v>0</v>
      </c>
      <c r="AG42" s="20">
        <f t="shared" si="11"/>
        <v>0</v>
      </c>
      <c r="AH42" s="81"/>
    </row>
    <row r="43" spans="1:34" ht="20.399999999999999" customHeight="1" x14ac:dyDescent="0.3">
      <c r="A43" s="95" t="s">
        <v>51</v>
      </c>
      <c r="B43" s="48">
        <v>11</v>
      </c>
      <c r="C43" s="57">
        <f t="shared" si="0"/>
        <v>98164</v>
      </c>
      <c r="D43" s="50"/>
      <c r="E43" s="49">
        <f t="shared" si="12"/>
        <v>0</v>
      </c>
      <c r="F43" s="50"/>
      <c r="G43" s="49">
        <f t="shared" si="14"/>
        <v>0</v>
      </c>
      <c r="H43" s="50"/>
      <c r="I43" s="51">
        <f t="shared" si="13"/>
        <v>0</v>
      </c>
      <c r="J43" s="58">
        <f t="shared" si="4"/>
        <v>11</v>
      </c>
      <c r="K43" s="59">
        <f t="shared" si="4"/>
        <v>98164</v>
      </c>
      <c r="L43" s="54"/>
      <c r="N43" s="48">
        <v>11</v>
      </c>
      <c r="O43" s="57">
        <f t="shared" si="5"/>
        <v>98164</v>
      </c>
      <c r="P43" s="50"/>
      <c r="Q43" s="49">
        <f t="shared" si="6"/>
        <v>0</v>
      </c>
      <c r="R43" s="50"/>
      <c r="S43" s="49">
        <f t="shared" si="15"/>
        <v>0</v>
      </c>
      <c r="T43" s="50"/>
      <c r="U43" s="51">
        <f t="shared" si="8"/>
        <v>0</v>
      </c>
      <c r="V43" s="58">
        <f>SUM(N43,P43,R43,T43)</f>
        <v>11</v>
      </c>
      <c r="W43" s="60">
        <f>SUM(O43,Q43,S43,U43)</f>
        <v>98164</v>
      </c>
      <c r="X43" s="54"/>
      <c r="Z43" s="69"/>
      <c r="AA43" s="70"/>
      <c r="AB43" s="71"/>
      <c r="AC43" s="70"/>
      <c r="AD43" s="70"/>
      <c r="AE43" s="70"/>
      <c r="AF43" s="56">
        <f t="shared" si="10"/>
        <v>0</v>
      </c>
      <c r="AG43" s="20">
        <f t="shared" si="11"/>
        <v>0</v>
      </c>
      <c r="AH43" s="81"/>
    </row>
    <row r="44" spans="1:34" x14ac:dyDescent="0.3">
      <c r="A44" s="95" t="s">
        <v>52</v>
      </c>
      <c r="B44" s="48">
        <v>8</v>
      </c>
      <c r="C44" s="57">
        <f t="shared" si="0"/>
        <v>71392</v>
      </c>
      <c r="D44" s="50"/>
      <c r="E44" s="49"/>
      <c r="F44" s="50"/>
      <c r="G44" s="49"/>
      <c r="H44" s="50"/>
      <c r="I44" s="51"/>
      <c r="J44" s="58">
        <f t="shared" si="4"/>
        <v>8</v>
      </c>
      <c r="K44" s="59">
        <f t="shared" si="4"/>
        <v>71392</v>
      </c>
      <c r="L44" s="54"/>
      <c r="N44" s="48">
        <v>8</v>
      </c>
      <c r="O44" s="57">
        <f t="shared" si="5"/>
        <v>71392</v>
      </c>
      <c r="P44" s="50"/>
      <c r="Q44" s="49"/>
      <c r="R44" s="50"/>
      <c r="S44" s="49"/>
      <c r="T44" s="50"/>
      <c r="U44" s="51"/>
      <c r="V44" s="58">
        <f>SUM(N44,P44,R44,T44)</f>
        <v>8</v>
      </c>
      <c r="W44" s="60">
        <f>SUM(O44,Q44,S44,U44)</f>
        <v>71392</v>
      </c>
      <c r="X44" s="54"/>
      <c r="Z44" s="96">
        <f>SUM(Z9:Z43)</f>
        <v>697</v>
      </c>
      <c r="AA44" s="96">
        <f>SUM(AA9:AA43)</f>
        <v>226</v>
      </c>
      <c r="AB44" s="97">
        <f>SUM(AB9:AB43)</f>
        <v>80</v>
      </c>
      <c r="AC44" s="70"/>
      <c r="AD44" s="70"/>
      <c r="AE44" s="70"/>
      <c r="AF44" s="56">
        <f t="shared" si="10"/>
        <v>0</v>
      </c>
      <c r="AG44" s="20">
        <f t="shared" si="11"/>
        <v>0</v>
      </c>
      <c r="AH44" s="81"/>
    </row>
    <row r="45" spans="1:34" hidden="1" x14ac:dyDescent="0.3">
      <c r="A45" s="98"/>
      <c r="B45" s="50"/>
      <c r="C45" s="57"/>
      <c r="D45" s="50"/>
      <c r="E45" s="49"/>
      <c r="F45" s="50"/>
      <c r="G45" s="49"/>
      <c r="H45" s="50"/>
      <c r="I45" s="51"/>
      <c r="J45" s="99"/>
      <c r="K45" s="57"/>
      <c r="L45" s="54"/>
      <c r="N45" s="50"/>
      <c r="O45" s="57"/>
      <c r="P45" s="50"/>
      <c r="Q45" s="49"/>
      <c r="R45" s="50"/>
      <c r="S45" s="49"/>
      <c r="T45" s="50"/>
      <c r="U45" s="51"/>
      <c r="V45" s="99"/>
      <c r="W45" s="57"/>
      <c r="X45" s="54"/>
      <c r="Z45" s="100"/>
      <c r="AA45" s="101"/>
      <c r="AB45" s="102" t="s">
        <v>53</v>
      </c>
      <c r="AC45" s="70"/>
      <c r="AD45" s="70"/>
      <c r="AE45" s="70"/>
      <c r="AF45" s="103">
        <f t="shared" si="10"/>
        <v>0</v>
      </c>
      <c r="AG45" s="20">
        <f t="shared" si="11"/>
        <v>0</v>
      </c>
      <c r="AH45" s="81"/>
    </row>
    <row r="46" spans="1:34" ht="15" hidden="1" thickBot="1" x14ac:dyDescent="0.35">
      <c r="A46" s="104"/>
      <c r="B46" s="50"/>
      <c r="C46" s="57"/>
      <c r="D46" s="50"/>
      <c r="E46" s="49"/>
      <c r="F46" s="50"/>
      <c r="G46" s="49"/>
      <c r="H46" s="50"/>
      <c r="I46" s="51"/>
      <c r="J46" s="99"/>
      <c r="K46" s="57"/>
      <c r="L46" s="54"/>
      <c r="N46" s="50"/>
      <c r="O46" s="57"/>
      <c r="P46" s="50"/>
      <c r="Q46" s="49"/>
      <c r="R46" s="50"/>
      <c r="S46" s="49"/>
      <c r="T46" s="50"/>
      <c r="U46" s="51"/>
      <c r="V46" s="99"/>
      <c r="W46" s="57"/>
      <c r="X46" s="54"/>
      <c r="Z46" s="105"/>
      <c r="AA46" s="106"/>
      <c r="AB46" s="107" t="s">
        <v>54</v>
      </c>
      <c r="AC46" s="70"/>
      <c r="AD46" s="70"/>
      <c r="AE46" s="70"/>
      <c r="AF46" s="108"/>
      <c r="AG46" s="20">
        <f t="shared" si="11"/>
        <v>0</v>
      </c>
      <c r="AH46" s="81"/>
    </row>
    <row r="47" spans="1:34" x14ac:dyDescent="0.3">
      <c r="A47" s="109" t="s">
        <v>55</v>
      </c>
      <c r="B47" s="110">
        <f>SUM(B12:B46)</f>
        <v>708</v>
      </c>
      <c r="C47" s="111">
        <f>SUM(C12:C46)</f>
        <v>6318192</v>
      </c>
      <c r="D47" s="110">
        <f>SUM(D12:D44)</f>
        <v>225</v>
      </c>
      <c r="E47" s="112">
        <f>SUM(E12:E46)</f>
        <v>1350000</v>
      </c>
      <c r="F47" s="110">
        <f>SUM(F12:F46)</f>
        <v>80</v>
      </c>
      <c r="G47" s="113">
        <f>SUM(G12:G46)</f>
        <v>360000</v>
      </c>
      <c r="H47" s="110">
        <f>SUM(H13:H46)</f>
        <v>0</v>
      </c>
      <c r="I47" s="114">
        <f>SUM(I13:I46)</f>
        <v>0</v>
      </c>
      <c r="J47" s="115">
        <f>SUM(J12:J46)</f>
        <v>1013</v>
      </c>
      <c r="K47" s="116">
        <f>SUM(K12:K46)</f>
        <v>8028192</v>
      </c>
      <c r="L47" s="14"/>
      <c r="N47" s="117">
        <f>SUM(N12:N46)</f>
        <v>734</v>
      </c>
      <c r="O47" s="118">
        <f>SUM(O12:O46)</f>
        <v>6550216</v>
      </c>
      <c r="P47" s="117">
        <f>SUM(P12:P44)</f>
        <v>227</v>
      </c>
      <c r="Q47" s="119">
        <f>SUM(Q12:Q46)</f>
        <v>1362000</v>
      </c>
      <c r="R47" s="117">
        <f>SUM(R12:R46)</f>
        <v>80</v>
      </c>
      <c r="S47" s="120">
        <f>SUM(S12:S46)</f>
        <v>360000</v>
      </c>
      <c r="T47" s="117">
        <f>SUM(T13:T46)</f>
        <v>0</v>
      </c>
      <c r="U47" s="121">
        <f>SUM(U13:U46)</f>
        <v>0</v>
      </c>
      <c r="V47" s="122">
        <f>SUM(V12:V46)</f>
        <v>1041</v>
      </c>
      <c r="W47" s="123">
        <f>SUM(W12:W46)</f>
        <v>8272216</v>
      </c>
      <c r="X47" s="54"/>
      <c r="AC47" s="124">
        <f>SUM(AC12:AC46)</f>
        <v>697</v>
      </c>
      <c r="AD47" s="124">
        <f>SUM(AD12:AD46)</f>
        <v>226</v>
      </c>
      <c r="AE47" s="124">
        <f>SUM(AE12:AE46)</f>
        <v>80</v>
      </c>
      <c r="AF47" s="125">
        <f>SUM(AF12:AF46)</f>
        <v>1003</v>
      </c>
      <c r="AG47" s="126">
        <f>SUM(AG12:AG46)</f>
        <v>7936028</v>
      </c>
      <c r="AH47" s="127"/>
    </row>
    <row r="48" spans="1:34" x14ac:dyDescent="0.3">
      <c r="A48" s="128"/>
      <c r="B48" s="129"/>
      <c r="C48" s="130"/>
      <c r="D48" s="131"/>
      <c r="E48" s="132"/>
      <c r="F48" s="50" t="s">
        <v>56</v>
      </c>
      <c r="G48" s="50"/>
      <c r="H48" s="50"/>
      <c r="I48" s="50"/>
      <c r="J48" s="50"/>
      <c r="K48" s="133">
        <v>8031192</v>
      </c>
      <c r="L48" s="14"/>
      <c r="N48" s="50"/>
      <c r="O48" s="57"/>
      <c r="P48" s="50"/>
      <c r="Q48" s="49"/>
      <c r="R48" s="213"/>
      <c r="S48" s="213"/>
      <c r="T48" s="213"/>
      <c r="U48" s="213"/>
      <c r="V48" s="213"/>
      <c r="W48" s="133">
        <v>8031192</v>
      </c>
      <c r="X48" s="54"/>
      <c r="AC48" s="134"/>
      <c r="AD48" s="81"/>
      <c r="AE48" s="214"/>
      <c r="AF48" s="214"/>
      <c r="AG48" s="135">
        <v>8031192</v>
      </c>
      <c r="AH48" s="81"/>
    </row>
    <row r="49" spans="1:34" ht="31.2" customHeight="1" thickBot="1" x14ac:dyDescent="0.35">
      <c r="A49" s="136"/>
      <c r="B49" s="137"/>
      <c r="C49" s="138"/>
      <c r="D49" s="139"/>
      <c r="E49" s="140"/>
      <c r="F49" s="141" t="s">
        <v>57</v>
      </c>
      <c r="G49" s="141"/>
      <c r="H49" s="141"/>
      <c r="I49" s="141"/>
      <c r="J49" s="142" t="s">
        <v>58</v>
      </c>
      <c r="K49" s="59">
        <f>SUM(K48-K47)</f>
        <v>3000</v>
      </c>
      <c r="L49" s="143"/>
      <c r="N49" s="50"/>
      <c r="O49" s="57"/>
      <c r="P49" s="50"/>
      <c r="Q49" s="49"/>
      <c r="R49" s="144" t="s">
        <v>59</v>
      </c>
      <c r="S49" s="144" t="s">
        <v>59</v>
      </c>
      <c r="T49" s="144" t="s">
        <v>59</v>
      </c>
      <c r="U49" s="144" t="s">
        <v>59</v>
      </c>
      <c r="V49" s="145" t="s">
        <v>58</v>
      </c>
      <c r="W49" s="60">
        <f>SUM(W48-W47)</f>
        <v>-241024</v>
      </c>
      <c r="X49" s="54"/>
      <c r="AC49" s="134"/>
      <c r="AD49" s="81"/>
      <c r="AE49" s="144" t="s">
        <v>59</v>
      </c>
      <c r="AF49" s="146" t="s">
        <v>58</v>
      </c>
      <c r="AG49" s="147">
        <f>SUM(AG48-AG47)</f>
        <v>95164</v>
      </c>
      <c r="AH49" s="81"/>
    </row>
    <row r="50" spans="1:34" x14ac:dyDescent="0.3">
      <c r="B50" s="101"/>
      <c r="C50" s="101"/>
      <c r="D50" s="101"/>
      <c r="E50" s="101"/>
      <c r="F50" s="101"/>
      <c r="G50" s="101"/>
      <c r="H50" s="101"/>
      <c r="I50" s="101"/>
      <c r="J50" s="101"/>
      <c r="K50" s="148">
        <f>K49/8294</f>
        <v>0.36170725825898242</v>
      </c>
      <c r="L50" s="101"/>
      <c r="AC50" s="149"/>
      <c r="AD50" s="150"/>
      <c r="AE50" s="151"/>
    </row>
    <row r="51" spans="1:34" ht="15" thickBot="1" x14ac:dyDescent="0.35">
      <c r="AC51" s="152">
        <f t="shared" ref="AC51:AC83" si="16">SUM(Z10:AB10)</f>
        <v>10</v>
      </c>
      <c r="AD51" s="153">
        <f t="shared" ref="AD51:AD84" si="17">SUM(Z10*8924, AA10*6000, AB10*4500)</f>
        <v>60000</v>
      </c>
      <c r="AE51" s="154"/>
    </row>
    <row r="52" spans="1:34" x14ac:dyDescent="0.3">
      <c r="AC52" s="155">
        <f t="shared" si="16"/>
        <v>37</v>
      </c>
      <c r="AD52" s="156">
        <f t="shared" si="17"/>
        <v>330188</v>
      </c>
      <c r="AE52" s="215">
        <f>SUM(AD52:AD54)</f>
        <v>1463536</v>
      </c>
    </row>
    <row r="53" spans="1:34" x14ac:dyDescent="0.3">
      <c r="AC53" s="19">
        <f t="shared" si="16"/>
        <v>40</v>
      </c>
      <c r="AD53" s="20">
        <f t="shared" si="17"/>
        <v>356960</v>
      </c>
      <c r="AE53" s="216"/>
    </row>
    <row r="54" spans="1:34" ht="15" thickBot="1" x14ac:dyDescent="0.35">
      <c r="AC54" s="157">
        <f t="shared" si="16"/>
        <v>87</v>
      </c>
      <c r="AD54" s="158">
        <f t="shared" si="17"/>
        <v>776388</v>
      </c>
      <c r="AE54" s="217"/>
    </row>
    <row r="55" spans="1:34" x14ac:dyDescent="0.3">
      <c r="AC55" s="159">
        <f t="shared" si="16"/>
        <v>9</v>
      </c>
      <c r="AD55" s="160">
        <f t="shared" si="17"/>
        <v>54000</v>
      </c>
      <c r="AE55" s="161"/>
    </row>
    <row r="56" spans="1:34" x14ac:dyDescent="0.3">
      <c r="AC56" s="19">
        <f t="shared" si="16"/>
        <v>16</v>
      </c>
      <c r="AD56" s="20">
        <f t="shared" si="17"/>
        <v>142784</v>
      </c>
      <c r="AE56" s="161"/>
    </row>
    <row r="57" spans="1:34" ht="15" thickBot="1" x14ac:dyDescent="0.35">
      <c r="AC57" s="152">
        <f t="shared" si="16"/>
        <v>44</v>
      </c>
      <c r="AD57" s="153">
        <f t="shared" si="17"/>
        <v>392656</v>
      </c>
      <c r="AE57" s="161"/>
    </row>
    <row r="58" spans="1:34" x14ac:dyDescent="0.3">
      <c r="AC58" s="155">
        <f t="shared" si="16"/>
        <v>44</v>
      </c>
      <c r="AD58" s="156">
        <f t="shared" si="17"/>
        <v>392656</v>
      </c>
      <c r="AE58" s="209">
        <f>SUM(AD58:AD60)</f>
        <v>535440</v>
      </c>
    </row>
    <row r="59" spans="1:34" x14ac:dyDescent="0.3">
      <c r="AC59" s="19">
        <f t="shared" si="16"/>
        <v>16</v>
      </c>
      <c r="AD59" s="20">
        <f t="shared" si="17"/>
        <v>142784</v>
      </c>
      <c r="AE59" s="207"/>
    </row>
    <row r="60" spans="1:34" ht="15" thickBot="1" x14ac:dyDescent="0.35">
      <c r="AC60" s="157">
        <f t="shared" si="16"/>
        <v>0</v>
      </c>
      <c r="AD60" s="158">
        <f t="shared" si="17"/>
        <v>0</v>
      </c>
      <c r="AE60" s="210"/>
    </row>
    <row r="61" spans="1:34" x14ac:dyDescent="0.3">
      <c r="AC61" s="159">
        <f t="shared" si="16"/>
        <v>40</v>
      </c>
      <c r="AD61" s="160">
        <f t="shared" si="17"/>
        <v>240000</v>
      </c>
      <c r="AE61" s="161"/>
    </row>
    <row r="62" spans="1:34" x14ac:dyDescent="0.3">
      <c r="AC62" s="19">
        <f t="shared" si="16"/>
        <v>24</v>
      </c>
      <c r="AD62" s="20">
        <f t="shared" si="17"/>
        <v>135000</v>
      </c>
      <c r="AE62" s="161"/>
    </row>
    <row r="63" spans="1:34" x14ac:dyDescent="0.3">
      <c r="AC63" s="19">
        <f t="shared" si="16"/>
        <v>18</v>
      </c>
      <c r="AD63" s="20">
        <f t="shared" si="17"/>
        <v>160632</v>
      </c>
      <c r="AE63" s="161"/>
    </row>
    <row r="64" spans="1:34" x14ac:dyDescent="0.3">
      <c r="AC64" s="19">
        <f t="shared" si="16"/>
        <v>108</v>
      </c>
      <c r="AD64" s="20">
        <f t="shared" si="17"/>
        <v>963792</v>
      </c>
      <c r="AE64" s="206">
        <f>SUM(AD64:AD65)</f>
        <v>1213664</v>
      </c>
    </row>
    <row r="65" spans="29:31" x14ac:dyDescent="0.3">
      <c r="AC65" s="19">
        <f t="shared" si="16"/>
        <v>28</v>
      </c>
      <c r="AD65" s="20">
        <f t="shared" si="17"/>
        <v>249872</v>
      </c>
      <c r="AE65" s="208"/>
    </row>
    <row r="66" spans="29:31" x14ac:dyDescent="0.3">
      <c r="AC66" s="19">
        <f t="shared" si="16"/>
        <v>31</v>
      </c>
      <c r="AD66" s="20">
        <f t="shared" si="17"/>
        <v>276644</v>
      </c>
      <c r="AE66" s="161"/>
    </row>
    <row r="67" spans="29:31" x14ac:dyDescent="0.3">
      <c r="AC67" s="19">
        <f t="shared" si="16"/>
        <v>18</v>
      </c>
      <c r="AD67" s="20">
        <f t="shared" si="17"/>
        <v>160632</v>
      </c>
      <c r="AE67" s="206">
        <f>SUM(AD67:AD68)</f>
        <v>267720</v>
      </c>
    </row>
    <row r="68" spans="29:31" x14ac:dyDescent="0.3">
      <c r="AC68" s="19">
        <f t="shared" si="16"/>
        <v>12</v>
      </c>
      <c r="AD68" s="20">
        <f t="shared" si="17"/>
        <v>107088</v>
      </c>
      <c r="AE68" s="208"/>
    </row>
    <row r="69" spans="29:31" x14ac:dyDescent="0.3">
      <c r="AC69" s="19">
        <f t="shared" si="16"/>
        <v>40</v>
      </c>
      <c r="AD69" s="20">
        <f t="shared" si="17"/>
        <v>240000</v>
      </c>
      <c r="AE69" s="206">
        <f>SUM(AD69:AD73)</f>
        <v>1158000</v>
      </c>
    </row>
    <row r="70" spans="29:31" x14ac:dyDescent="0.3">
      <c r="AC70" s="19">
        <f t="shared" si="16"/>
        <v>60</v>
      </c>
      <c r="AD70" s="20">
        <f t="shared" si="17"/>
        <v>300000</v>
      </c>
      <c r="AE70" s="207"/>
    </row>
    <row r="71" spans="29:31" x14ac:dyDescent="0.3">
      <c r="AC71" s="19">
        <f t="shared" si="16"/>
        <v>40</v>
      </c>
      <c r="AD71" s="20">
        <f t="shared" si="17"/>
        <v>240000</v>
      </c>
      <c r="AE71" s="207"/>
    </row>
    <row r="72" spans="29:31" x14ac:dyDescent="0.3">
      <c r="AC72" s="19">
        <f t="shared" si="16"/>
        <v>50</v>
      </c>
      <c r="AD72" s="20">
        <f t="shared" si="17"/>
        <v>258000</v>
      </c>
      <c r="AE72" s="207"/>
    </row>
    <row r="73" spans="29:31" x14ac:dyDescent="0.3">
      <c r="AC73" s="19">
        <f t="shared" si="16"/>
        <v>20</v>
      </c>
      <c r="AD73" s="20">
        <f t="shared" si="17"/>
        <v>120000</v>
      </c>
      <c r="AE73" s="208"/>
    </row>
    <row r="74" spans="29:31" x14ac:dyDescent="0.3">
      <c r="AC74" s="19">
        <f t="shared" si="16"/>
        <v>69</v>
      </c>
      <c r="AD74" s="20">
        <f t="shared" si="17"/>
        <v>615756</v>
      </c>
      <c r="AE74" s="161"/>
    </row>
    <row r="75" spans="29:31" x14ac:dyDescent="0.3">
      <c r="AC75" s="19">
        <f t="shared" si="16"/>
        <v>47</v>
      </c>
      <c r="AD75" s="20">
        <f t="shared" si="17"/>
        <v>419428</v>
      </c>
      <c r="AE75" s="154"/>
    </row>
    <row r="76" spans="29:31" ht="15" thickBot="1" x14ac:dyDescent="0.35">
      <c r="AC76" s="152">
        <f t="shared" si="16"/>
        <v>12</v>
      </c>
      <c r="AD76" s="153">
        <f t="shared" si="17"/>
        <v>63000</v>
      </c>
      <c r="AE76" s="161"/>
    </row>
    <row r="77" spans="29:31" x14ac:dyDescent="0.3">
      <c r="AC77" s="155">
        <f t="shared" si="16"/>
        <v>21</v>
      </c>
      <c r="AD77" s="156">
        <f t="shared" si="17"/>
        <v>187404</v>
      </c>
      <c r="AE77" s="209">
        <f>SUM(AD77:AD78)</f>
        <v>240948</v>
      </c>
    </row>
    <row r="78" spans="29:31" ht="15" thickBot="1" x14ac:dyDescent="0.35">
      <c r="AC78" s="157">
        <f t="shared" si="16"/>
        <v>6</v>
      </c>
      <c r="AD78" s="158">
        <f t="shared" si="17"/>
        <v>53544</v>
      </c>
      <c r="AE78" s="210"/>
    </row>
    <row r="79" spans="29:31" x14ac:dyDescent="0.3">
      <c r="AC79" s="159">
        <f t="shared" si="16"/>
        <v>40</v>
      </c>
      <c r="AD79" s="160">
        <f t="shared" si="17"/>
        <v>356960</v>
      </c>
      <c r="AE79" s="161"/>
    </row>
    <row r="80" spans="29:31" x14ac:dyDescent="0.3">
      <c r="AC80" s="19">
        <f t="shared" si="16"/>
        <v>0</v>
      </c>
      <c r="AD80" s="20">
        <f t="shared" si="17"/>
        <v>0</v>
      </c>
      <c r="AE80" s="161"/>
    </row>
    <row r="81" spans="29:31" x14ac:dyDescent="0.3">
      <c r="AC81" s="19">
        <f t="shared" si="16"/>
        <v>0</v>
      </c>
      <c r="AD81" s="20">
        <f t="shared" si="17"/>
        <v>0</v>
      </c>
      <c r="AE81" s="161"/>
    </row>
    <row r="82" spans="29:31" x14ac:dyDescent="0.3">
      <c r="AC82" s="19">
        <f t="shared" si="16"/>
        <v>0</v>
      </c>
      <c r="AD82" s="20">
        <f t="shared" si="17"/>
        <v>0</v>
      </c>
      <c r="AE82" s="161"/>
    </row>
    <row r="83" spans="29:31" x14ac:dyDescent="0.3">
      <c r="AC83" s="103">
        <f t="shared" si="16"/>
        <v>0</v>
      </c>
      <c r="AD83" s="20">
        <f t="shared" si="17"/>
        <v>0</v>
      </c>
      <c r="AE83" s="161"/>
    </row>
    <row r="84" spans="29:31" x14ac:dyDescent="0.3">
      <c r="AC84" s="108"/>
      <c r="AD84" s="20">
        <f t="shared" si="17"/>
        <v>0</v>
      </c>
      <c r="AE84" s="161"/>
    </row>
    <row r="85" spans="29:31" x14ac:dyDescent="0.3">
      <c r="AC85" s="96">
        <f>SUM(AC9:AC84)</f>
        <v>2397</v>
      </c>
      <c r="AD85" s="162">
        <f>SUM(AD9:AD84)</f>
        <v>7936480</v>
      </c>
      <c r="AE85" s="163"/>
    </row>
    <row r="86" spans="29:31" x14ac:dyDescent="0.3">
      <c r="AC86" s="134"/>
      <c r="AD86" s="134">
        <v>8031192</v>
      </c>
      <c r="AE86" s="161"/>
    </row>
    <row r="87" spans="29:31" ht="15" thickBot="1" x14ac:dyDescent="0.35">
      <c r="AC87" s="164"/>
      <c r="AD87" s="165">
        <f>SUM(AD86-AD85)</f>
        <v>94712</v>
      </c>
      <c r="AE87" s="166"/>
    </row>
  </sheetData>
  <mergeCells count="30">
    <mergeCell ref="AE69:AE73"/>
    <mergeCell ref="AE77:AE78"/>
    <mergeCell ref="R48:V48"/>
    <mergeCell ref="AE48:AF48"/>
    <mergeCell ref="AE52:AE54"/>
    <mergeCell ref="AE58:AE60"/>
    <mergeCell ref="AE64:AE65"/>
    <mergeCell ref="AE67:AE68"/>
    <mergeCell ref="X29:X30"/>
    <mergeCell ref="AH29:AH30"/>
    <mergeCell ref="X14:X16"/>
    <mergeCell ref="AH14:AH16"/>
    <mergeCell ref="X20:X22"/>
    <mergeCell ref="AH20:AH22"/>
    <mergeCell ref="AJ8:AU22"/>
    <mergeCell ref="L31:L35"/>
    <mergeCell ref="X31:X35"/>
    <mergeCell ref="AH31:AH35"/>
    <mergeCell ref="L39:L40"/>
    <mergeCell ref="X39:X40"/>
    <mergeCell ref="AH39:AH40"/>
    <mergeCell ref="L26:L27"/>
    <mergeCell ref="X26:X27"/>
    <mergeCell ref="AH26:AH27"/>
    <mergeCell ref="J8:L8"/>
    <mergeCell ref="N8:X8"/>
    <mergeCell ref="AF8:AH8"/>
    <mergeCell ref="B10:L10"/>
    <mergeCell ref="N10:X10"/>
    <mergeCell ref="AC10:AH10"/>
  </mergeCells>
  <pageMargins left="0.7" right="0.7" top="0.75" bottom="0.75" header="0.3" footer="0.3"/>
  <pageSetup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showGridLines="0" tabSelected="1" topLeftCell="A25" workbookViewId="0">
      <selection activeCell="E26" sqref="E26"/>
    </sheetView>
  </sheetViews>
  <sheetFormatPr defaultRowHeight="14.4" x14ac:dyDescent="0.3"/>
  <cols>
    <col min="1" max="1" width="145.109375" customWidth="1"/>
    <col min="2" max="2" width="0.109375" customWidth="1"/>
  </cols>
  <sheetData>
    <row r="1" spans="1:3" ht="77.400000000000006" customHeight="1" x14ac:dyDescent="0.3">
      <c r="A1" s="178" t="s">
        <v>74</v>
      </c>
      <c r="B1" s="179"/>
      <c r="C1" s="172"/>
    </row>
    <row r="2" spans="1:3" ht="17.399999999999999" x14ac:dyDescent="0.3">
      <c r="A2" s="180"/>
      <c r="B2" s="181"/>
      <c r="C2" s="172"/>
    </row>
    <row r="3" spans="1:3" ht="17.399999999999999" x14ac:dyDescent="0.3">
      <c r="A3" s="180" t="s">
        <v>67</v>
      </c>
      <c r="B3" s="181"/>
      <c r="C3" s="172"/>
    </row>
    <row r="4" spans="1:3" ht="17.399999999999999" x14ac:dyDescent="0.3">
      <c r="A4" s="180"/>
      <c r="B4" s="181"/>
      <c r="C4" s="172"/>
    </row>
    <row r="5" spans="1:3" ht="17.399999999999999" x14ac:dyDescent="0.3">
      <c r="A5" s="184" t="s">
        <v>60</v>
      </c>
      <c r="B5" s="181"/>
      <c r="C5" s="172"/>
    </row>
    <row r="6" spans="1:3" ht="26.4" customHeight="1" x14ac:dyDescent="0.3">
      <c r="A6" s="219" t="s">
        <v>68</v>
      </c>
      <c r="B6" s="220"/>
      <c r="C6" s="176"/>
    </row>
    <row r="7" spans="1:3" ht="47.4" customHeight="1" x14ac:dyDescent="0.3">
      <c r="A7" s="221" t="s">
        <v>75</v>
      </c>
      <c r="B7" s="222"/>
      <c r="C7" s="177"/>
    </row>
    <row r="8" spans="1:3" ht="16.8" x14ac:dyDescent="0.3">
      <c r="A8" s="180"/>
      <c r="B8" s="182"/>
      <c r="C8" s="169"/>
    </row>
    <row r="9" spans="1:3" ht="23.4" customHeight="1" x14ac:dyDescent="0.3">
      <c r="A9" s="219" t="s">
        <v>69</v>
      </c>
      <c r="B9" s="220"/>
      <c r="C9" s="176"/>
    </row>
    <row r="10" spans="1:3" ht="14.4" customHeight="1" x14ac:dyDescent="0.3">
      <c r="A10" s="180"/>
      <c r="B10" s="183"/>
      <c r="C10" s="176"/>
    </row>
    <row r="11" spans="1:3" ht="14.4" customHeight="1" x14ac:dyDescent="0.3">
      <c r="A11" s="180" t="s">
        <v>70</v>
      </c>
      <c r="B11" s="183"/>
      <c r="C11" s="168"/>
    </row>
    <row r="12" spans="1:3" ht="14.4" customHeight="1" x14ac:dyDescent="0.3">
      <c r="A12" s="180"/>
      <c r="B12" s="183"/>
      <c r="C12" s="168"/>
    </row>
    <row r="13" spans="1:3" ht="14.4" customHeight="1" x14ac:dyDescent="0.3">
      <c r="A13" s="180" t="s">
        <v>71</v>
      </c>
      <c r="B13" s="183"/>
      <c r="C13" s="168"/>
    </row>
    <row r="14" spans="1:3" ht="14.4" customHeight="1" x14ac:dyDescent="0.3">
      <c r="A14" s="180"/>
      <c r="B14" s="183"/>
      <c r="C14" s="168"/>
    </row>
    <row r="15" spans="1:3" ht="15.6" customHeight="1" x14ac:dyDescent="0.3">
      <c r="A15" s="180" t="s">
        <v>72</v>
      </c>
      <c r="B15" s="183"/>
      <c r="C15" s="168"/>
    </row>
    <row r="16" spans="1:3" ht="16.8" x14ac:dyDescent="0.3">
      <c r="A16" s="180"/>
      <c r="B16" s="183"/>
      <c r="C16" s="168"/>
    </row>
    <row r="17" spans="1:3" ht="34.950000000000003" customHeight="1" x14ac:dyDescent="0.3">
      <c r="A17" s="188" t="s">
        <v>76</v>
      </c>
      <c r="B17" s="183"/>
      <c r="C17" s="168"/>
    </row>
    <row r="18" spans="1:3" ht="16.8" x14ac:dyDescent="0.3">
      <c r="A18" s="180"/>
      <c r="B18" s="183"/>
      <c r="C18" s="168"/>
    </row>
    <row r="19" spans="1:3" ht="14.4" customHeight="1" x14ac:dyDescent="0.3">
      <c r="A19" s="180" t="s">
        <v>73</v>
      </c>
      <c r="B19" s="183"/>
      <c r="C19" s="168"/>
    </row>
    <row r="20" spans="1:3" ht="14.4" customHeight="1" x14ac:dyDescent="0.3">
      <c r="A20" s="180"/>
      <c r="B20" s="183"/>
      <c r="C20" s="168"/>
    </row>
    <row r="21" spans="1:3" ht="36.6" customHeight="1" x14ac:dyDescent="0.3">
      <c r="A21" s="180" t="s">
        <v>77</v>
      </c>
      <c r="B21" s="183"/>
      <c r="C21" s="168"/>
    </row>
    <row r="22" spans="1:3" ht="14.4" customHeight="1" x14ac:dyDescent="0.3">
      <c r="A22" s="180"/>
      <c r="B22" s="183"/>
      <c r="C22" s="168"/>
    </row>
    <row r="23" spans="1:3" ht="15.6" customHeight="1" x14ac:dyDescent="0.3">
      <c r="A23" s="184" t="s">
        <v>61</v>
      </c>
      <c r="B23" s="185"/>
      <c r="C23" s="168"/>
    </row>
    <row r="24" spans="1:3" ht="15.6" customHeight="1" x14ac:dyDescent="0.3">
      <c r="A24" s="180" t="s">
        <v>62</v>
      </c>
      <c r="B24" s="183"/>
      <c r="C24" s="168"/>
    </row>
    <row r="25" spans="1:3" ht="8.4" customHeight="1" x14ac:dyDescent="0.3">
      <c r="A25" s="180"/>
      <c r="B25" s="183"/>
      <c r="C25" s="168"/>
    </row>
    <row r="26" spans="1:3" ht="60" customHeight="1" x14ac:dyDescent="0.3">
      <c r="A26" s="180" t="s">
        <v>63</v>
      </c>
      <c r="B26" s="183"/>
      <c r="C26" s="168"/>
    </row>
    <row r="27" spans="1:3" ht="8.4" customHeight="1" x14ac:dyDescent="0.3">
      <c r="A27" s="180"/>
      <c r="B27" s="183"/>
      <c r="C27" s="168"/>
    </row>
    <row r="28" spans="1:3" ht="15.6" customHeight="1" x14ac:dyDescent="0.3">
      <c r="A28" s="180" t="s">
        <v>64</v>
      </c>
      <c r="B28" s="183"/>
      <c r="C28" s="168"/>
    </row>
    <row r="29" spans="1:3" ht="11.4" customHeight="1" x14ac:dyDescent="0.3">
      <c r="A29" s="180"/>
      <c r="B29" s="183"/>
      <c r="C29" s="168"/>
    </row>
    <row r="30" spans="1:3" ht="15.6" customHeight="1" x14ac:dyDescent="0.3">
      <c r="A30" s="180" t="s">
        <v>65</v>
      </c>
      <c r="B30" s="183"/>
      <c r="C30" s="168"/>
    </row>
    <row r="31" spans="1:3" ht="9.6" customHeight="1" x14ac:dyDescent="0.3">
      <c r="A31" s="180"/>
      <c r="B31" s="183"/>
      <c r="C31" s="168"/>
    </row>
    <row r="32" spans="1:3" ht="36" customHeight="1" x14ac:dyDescent="0.3">
      <c r="A32" s="180" t="s">
        <v>66</v>
      </c>
      <c r="B32" s="183"/>
      <c r="C32" s="168"/>
    </row>
    <row r="33" spans="1:3" ht="5.4" customHeight="1" x14ac:dyDescent="0.3">
      <c r="A33" s="186"/>
      <c r="B33" s="187"/>
      <c r="C33" s="170"/>
    </row>
    <row r="34" spans="1:3" x14ac:dyDescent="0.3">
      <c r="A34" s="172"/>
      <c r="B34" s="172"/>
      <c r="C34" s="172"/>
    </row>
    <row r="35" spans="1:3" ht="16.2" x14ac:dyDescent="0.3">
      <c r="A35" s="174"/>
      <c r="B35" s="172"/>
      <c r="C35" s="172"/>
    </row>
    <row r="36" spans="1:3" x14ac:dyDescent="0.3">
      <c r="A36" s="172"/>
      <c r="B36" s="172"/>
      <c r="C36" s="172"/>
    </row>
    <row r="37" spans="1:3" ht="15.6" x14ac:dyDescent="0.3">
      <c r="A37" s="171"/>
      <c r="B37" s="172"/>
      <c r="C37" s="172"/>
    </row>
    <row r="38" spans="1:3" ht="15.6" x14ac:dyDescent="0.3">
      <c r="A38" s="171"/>
      <c r="B38" s="172"/>
      <c r="C38" s="172"/>
    </row>
    <row r="39" spans="1:3" ht="15.6" x14ac:dyDescent="0.3">
      <c r="A39" s="168"/>
      <c r="B39" s="172"/>
      <c r="C39" s="172"/>
    </row>
    <row r="40" spans="1:3" ht="15.6" x14ac:dyDescent="0.3">
      <c r="A40" s="168"/>
      <c r="B40" s="172"/>
      <c r="C40" s="172"/>
    </row>
    <row r="41" spans="1:3" ht="15.6" x14ac:dyDescent="0.3">
      <c r="A41" s="168"/>
      <c r="B41" s="172"/>
      <c r="C41" s="172"/>
    </row>
    <row r="42" spans="1:3" ht="15.6" x14ac:dyDescent="0.3">
      <c r="A42" s="168"/>
      <c r="B42" s="172"/>
      <c r="C42" s="172"/>
    </row>
    <row r="43" spans="1:3" ht="15.6" x14ac:dyDescent="0.3">
      <c r="A43" s="175"/>
      <c r="B43" s="172"/>
      <c r="C43" s="172"/>
    </row>
    <row r="44" spans="1:3" ht="15.6" x14ac:dyDescent="0.3">
      <c r="A44" s="168"/>
      <c r="B44" s="172"/>
      <c r="C44" s="172"/>
    </row>
    <row r="45" spans="1:3" ht="15.6" x14ac:dyDescent="0.3">
      <c r="A45" s="168"/>
      <c r="B45" s="172"/>
      <c r="C45" s="172"/>
    </row>
    <row r="46" spans="1:3" ht="15.6" x14ac:dyDescent="0.3">
      <c r="A46" s="168"/>
      <c r="B46" s="172"/>
      <c r="C46" s="172"/>
    </row>
    <row r="47" spans="1:3" ht="15.6" x14ac:dyDescent="0.3">
      <c r="A47" s="168"/>
      <c r="B47" s="172"/>
      <c r="C47" s="172"/>
    </row>
    <row r="48" spans="1:3" ht="15.6" x14ac:dyDescent="0.3">
      <c r="A48" s="168"/>
      <c r="B48" s="172"/>
      <c r="C48" s="172"/>
    </row>
    <row r="49" spans="1:3" ht="15.6" x14ac:dyDescent="0.3">
      <c r="A49" s="175"/>
      <c r="B49" s="172"/>
      <c r="C49" s="172"/>
    </row>
    <row r="50" spans="1:3" ht="15.6" x14ac:dyDescent="0.3">
      <c r="A50" s="175"/>
      <c r="B50" s="172"/>
      <c r="C50" s="172"/>
    </row>
    <row r="51" spans="1:3" ht="15.6" x14ac:dyDescent="0.3">
      <c r="A51" s="175"/>
      <c r="B51" s="172"/>
      <c r="C51" s="172"/>
    </row>
    <row r="52" spans="1:3" ht="15.6" x14ac:dyDescent="0.3">
      <c r="A52" s="168"/>
      <c r="B52" s="172"/>
      <c r="C52" s="172"/>
    </row>
    <row r="53" spans="1:3" ht="15.6" x14ac:dyDescent="0.3">
      <c r="A53" s="175"/>
      <c r="B53" s="172"/>
      <c r="C53" s="172"/>
    </row>
    <row r="54" spans="1:3" ht="15.6" x14ac:dyDescent="0.3">
      <c r="A54" s="175"/>
      <c r="B54" s="172"/>
      <c r="C54" s="172"/>
    </row>
    <row r="55" spans="1:3" ht="15.6" x14ac:dyDescent="0.3">
      <c r="A55" s="175"/>
      <c r="B55" s="172"/>
      <c r="C55" s="172"/>
    </row>
    <row r="56" spans="1:3" ht="15.6" x14ac:dyDescent="0.3">
      <c r="A56" s="168"/>
      <c r="B56" s="172"/>
      <c r="C56" s="172"/>
    </row>
    <row r="57" spans="1:3" ht="15.6" x14ac:dyDescent="0.3">
      <c r="A57" s="175"/>
      <c r="B57" s="172"/>
      <c r="C57" s="172"/>
    </row>
    <row r="58" spans="1:3" ht="15.6" x14ac:dyDescent="0.3">
      <c r="A58" s="175"/>
      <c r="B58" s="172"/>
      <c r="C58" s="172"/>
    </row>
    <row r="59" spans="1:3" ht="15.6" x14ac:dyDescent="0.3">
      <c r="A59" s="175"/>
      <c r="B59" s="172"/>
      <c r="C59" s="172"/>
    </row>
    <row r="60" spans="1:3" ht="15.6" x14ac:dyDescent="0.3">
      <c r="A60" s="168"/>
      <c r="B60" s="172"/>
      <c r="C60" s="172"/>
    </row>
    <row r="61" spans="1:3" ht="15.6" x14ac:dyDescent="0.3">
      <c r="A61" s="175"/>
      <c r="B61" s="172"/>
      <c r="C61" s="172"/>
    </row>
    <row r="62" spans="1:3" ht="15.6" x14ac:dyDescent="0.3">
      <c r="A62" s="168"/>
      <c r="B62" s="172"/>
      <c r="C62" s="172"/>
    </row>
    <row r="63" spans="1:3" x14ac:dyDescent="0.3">
      <c r="A63" s="173"/>
      <c r="B63" s="172"/>
      <c r="C63" s="172"/>
    </row>
    <row r="64" spans="1:3" x14ac:dyDescent="0.3">
      <c r="A64" s="173"/>
      <c r="B64" s="172"/>
      <c r="C64" s="172"/>
    </row>
    <row r="65" spans="1:3" x14ac:dyDescent="0.3">
      <c r="A65" s="173"/>
      <c r="B65" s="172"/>
      <c r="C65" s="172"/>
    </row>
    <row r="66" spans="1:3" x14ac:dyDescent="0.3">
      <c r="A66" s="173"/>
      <c r="B66" s="172"/>
      <c r="C66" s="172"/>
    </row>
    <row r="67" spans="1:3" x14ac:dyDescent="0.3">
      <c r="A67" s="173"/>
      <c r="B67" s="172"/>
      <c r="C67" s="172"/>
    </row>
    <row r="68" spans="1:3" x14ac:dyDescent="0.3">
      <c r="A68" s="173"/>
      <c r="B68" s="172"/>
      <c r="C68" s="172"/>
    </row>
  </sheetData>
  <mergeCells count="3">
    <mergeCell ref="A6:B6"/>
    <mergeCell ref="A7:B7"/>
    <mergeCell ref="A9:B9"/>
  </mergeCells>
  <pageMargins left="0.7" right="0.7" top="0.5" bottom="0.5" header="0.3" footer="0.3"/>
  <pageSetup orientation="portrait" horizontalDpi="360" verticalDpi="36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1A9CAA4D0BCFB4B9C531A386B545A78" ma:contentTypeVersion="13" ma:contentTypeDescription="Create a new document." ma:contentTypeScope="" ma:versionID="1d5abcd189c893e2009e82e5656be887">
  <xsd:schema xmlns:xsd="http://www.w3.org/2001/XMLSchema" xmlns:xs="http://www.w3.org/2001/XMLSchema" xmlns:p="http://schemas.microsoft.com/office/2006/metadata/properties" xmlns:ns3="e0085e7e-89ac-42b7-b4d6-919b09428507" xmlns:ns4="37136154-2b2d-4768-bcfe-565a3cfe235a" targetNamespace="http://schemas.microsoft.com/office/2006/metadata/properties" ma:root="true" ma:fieldsID="b2c44d5cd25b4cb010e01c18f1739dc2" ns3:_="" ns4:_="">
    <xsd:import namespace="e0085e7e-89ac-42b7-b4d6-919b09428507"/>
    <xsd:import namespace="37136154-2b2d-4768-bcfe-565a3cfe235a"/>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085e7e-89ac-42b7-b4d6-919b094285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7136154-2b2d-4768-bcfe-565a3cfe235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D9F119-1CAC-48A5-8FC7-483CB0FF834A}">
  <ds:schemaRefs>
    <ds:schemaRef ds:uri="http://www.w3.org/XML/1998/namespace"/>
    <ds:schemaRef ds:uri="http://schemas.microsoft.com/office/2006/documentManagement/types"/>
    <ds:schemaRef ds:uri="http://schemas.microsoft.com/office/infopath/2007/PartnerControls"/>
    <ds:schemaRef ds:uri="http://schemas.microsoft.com/office/2006/metadata/properties"/>
    <ds:schemaRef ds:uri="http://schemas.openxmlformats.org/package/2006/metadata/core-properties"/>
    <ds:schemaRef ds:uri="http://purl.org/dc/dcmitype/"/>
    <ds:schemaRef ds:uri="e0085e7e-89ac-42b7-b4d6-919b09428507"/>
    <ds:schemaRef ds:uri="http://purl.org/dc/terms/"/>
    <ds:schemaRef ds:uri="http://purl.org/dc/elements/1.1/"/>
    <ds:schemaRef ds:uri="37136154-2b2d-4768-bcfe-565a3cfe235a"/>
  </ds:schemaRefs>
</ds:datastoreItem>
</file>

<file path=customXml/itemProps2.xml><?xml version="1.0" encoding="utf-8"?>
<ds:datastoreItem xmlns:ds="http://schemas.openxmlformats.org/officeDocument/2006/customXml" ds:itemID="{92CDA9DF-B8E3-4BC0-9635-75CE2FD1E631}">
  <ds:schemaRefs>
    <ds:schemaRef ds:uri="http://schemas.microsoft.com/sharepoint/v3/contenttype/forms"/>
  </ds:schemaRefs>
</ds:datastoreItem>
</file>

<file path=customXml/itemProps3.xml><?xml version="1.0" encoding="utf-8"?>
<ds:datastoreItem xmlns:ds="http://schemas.openxmlformats.org/officeDocument/2006/customXml" ds:itemID="{90EDE723-8416-42C2-92B2-EC94B91D82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085e7e-89ac-42b7-b4d6-919b09428507"/>
    <ds:schemaRef ds:uri="37136154-2b2d-4768-bcfe-565a3cfe23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Recs, requests, FY21 funded amt</vt:lpstr>
      <vt:lpstr>Priorities</vt:lpstr>
      <vt:lpstr>Priorities!Print_Area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DUCLOS, DENISE</dc:creator>
  <cp:lastModifiedBy>DUCLOS, DENISE</cp:lastModifiedBy>
  <cp:lastPrinted>2021-04-29T21:23:27Z</cp:lastPrinted>
  <dcterms:created xsi:type="dcterms:W3CDTF">2021-04-29T20:35:09Z</dcterms:created>
  <dcterms:modified xsi:type="dcterms:W3CDTF">2021-04-30T17:16:10Z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0x01010051A9CAA4D0BCFB4B9C531A386B545A78</vt:lpwstr>
  </property>
</Properties>
</file>